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narciso\Desktop\Editais\Edital 55 - 2022\"/>
    </mc:Choice>
  </mc:AlternateContent>
  <xr:revisionPtr revIDLastSave="0" documentId="8_{BF1CA395-BC6C-47E4-8C9C-C61712BEFF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çamento" sheetId="1" r:id="rId1"/>
    <sheet name="Cronograma" sheetId="4" r:id="rId2"/>
    <sheet name="BDI" sheetId="5" r:id="rId3"/>
  </sheets>
  <definedNames>
    <definedName name="_xlnm.Print_Area" localSheetId="2">BDI!$A$1:$C$27</definedName>
    <definedName name="_xlnm.Print_Area" localSheetId="1">Cronograma!$A$1:$G$30</definedName>
    <definedName name="_xlnm.Print_Area" localSheetId="0">Orçamento!$A$1:$M$117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3" i="1" l="1"/>
  <c r="K84" i="1"/>
  <c r="K85" i="1"/>
  <c r="K86" i="1"/>
  <c r="J83" i="1"/>
  <c r="J84" i="1"/>
  <c r="J85" i="1"/>
  <c r="J86" i="1"/>
  <c r="I83" i="1"/>
  <c r="L83" i="1" s="1"/>
  <c r="I84" i="1"/>
  <c r="L84" i="1" s="1"/>
  <c r="I85" i="1"/>
  <c r="L85" i="1" s="1"/>
  <c r="I86" i="1"/>
  <c r="L86" i="1" s="1"/>
  <c r="H83" i="1"/>
  <c r="H84" i="1"/>
  <c r="H85" i="1"/>
  <c r="H86" i="1"/>
  <c r="K87" i="1"/>
  <c r="J87" i="1"/>
  <c r="I87" i="1"/>
  <c r="H87" i="1"/>
  <c r="K82" i="1"/>
  <c r="J82" i="1"/>
  <c r="I82" i="1"/>
  <c r="H82" i="1"/>
  <c r="K102" i="1"/>
  <c r="K103" i="1"/>
  <c r="K104" i="1"/>
  <c r="K105" i="1"/>
  <c r="J102" i="1"/>
  <c r="J103" i="1"/>
  <c r="J104" i="1"/>
  <c r="J105" i="1"/>
  <c r="I102" i="1"/>
  <c r="I103" i="1"/>
  <c r="L103" i="1" s="1"/>
  <c r="I104" i="1"/>
  <c r="I105" i="1"/>
  <c r="L105" i="1" s="1"/>
  <c r="H102" i="1"/>
  <c r="H103" i="1"/>
  <c r="H104" i="1"/>
  <c r="H105" i="1"/>
  <c r="K59" i="1"/>
  <c r="K60" i="1"/>
  <c r="J59" i="1"/>
  <c r="J60" i="1"/>
  <c r="I59" i="1"/>
  <c r="I60" i="1"/>
  <c r="H59" i="1"/>
  <c r="H60" i="1"/>
  <c r="K51" i="1"/>
  <c r="J51" i="1"/>
  <c r="I51" i="1"/>
  <c r="H51" i="1"/>
  <c r="K39" i="1"/>
  <c r="K40" i="1"/>
  <c r="K41" i="1"/>
  <c r="J39" i="1"/>
  <c r="J40" i="1"/>
  <c r="J41" i="1"/>
  <c r="I39" i="1"/>
  <c r="I40" i="1"/>
  <c r="I41" i="1"/>
  <c r="H39" i="1"/>
  <c r="H40" i="1"/>
  <c r="H41" i="1"/>
  <c r="L102" i="1" l="1"/>
  <c r="L104" i="1"/>
  <c r="L87" i="1"/>
  <c r="L82" i="1"/>
  <c r="L81" i="1" s="1"/>
  <c r="L51" i="1"/>
  <c r="L40" i="1"/>
  <c r="L59" i="1"/>
  <c r="L60" i="1"/>
  <c r="L39" i="1"/>
  <c r="L41" i="1"/>
  <c r="K77" i="1"/>
  <c r="J77" i="1"/>
  <c r="I77" i="1"/>
  <c r="H77" i="1"/>
  <c r="K76" i="1"/>
  <c r="J76" i="1"/>
  <c r="I76" i="1"/>
  <c r="H76" i="1"/>
  <c r="L76" i="1" l="1"/>
  <c r="L77" i="1"/>
  <c r="B20" i="4"/>
  <c r="A20" i="4"/>
  <c r="K108" i="1"/>
  <c r="J108" i="1"/>
  <c r="I108" i="1"/>
  <c r="H108" i="1"/>
  <c r="K107" i="1"/>
  <c r="J107" i="1"/>
  <c r="I107" i="1"/>
  <c r="H107" i="1"/>
  <c r="K98" i="1"/>
  <c r="J98" i="1"/>
  <c r="I98" i="1"/>
  <c r="H98" i="1"/>
  <c r="H32" i="1"/>
  <c r="K52" i="1"/>
  <c r="J52" i="1"/>
  <c r="I52" i="1"/>
  <c r="H52" i="1"/>
  <c r="K67" i="1"/>
  <c r="J67" i="1"/>
  <c r="I67" i="1"/>
  <c r="H67" i="1"/>
  <c r="I32" i="1"/>
  <c r="J32" i="1"/>
  <c r="K32" i="1"/>
  <c r="L108" i="1" l="1"/>
  <c r="L98" i="1"/>
  <c r="L107" i="1"/>
  <c r="L75" i="1"/>
  <c r="L52" i="1"/>
  <c r="L67" i="1"/>
  <c r="L32" i="1"/>
  <c r="K80" i="1"/>
  <c r="J80" i="1"/>
  <c r="I80" i="1"/>
  <c r="H80" i="1"/>
  <c r="K71" i="1"/>
  <c r="K72" i="1"/>
  <c r="K73" i="1"/>
  <c r="K74" i="1"/>
  <c r="J71" i="1"/>
  <c r="J72" i="1"/>
  <c r="J73" i="1"/>
  <c r="J74" i="1"/>
  <c r="I71" i="1"/>
  <c r="I72" i="1"/>
  <c r="I73" i="1"/>
  <c r="I74" i="1"/>
  <c r="H71" i="1"/>
  <c r="H72" i="1"/>
  <c r="H73" i="1"/>
  <c r="H74" i="1"/>
  <c r="K66" i="1"/>
  <c r="K68" i="1"/>
  <c r="J66" i="1"/>
  <c r="J68" i="1"/>
  <c r="I66" i="1"/>
  <c r="I68" i="1"/>
  <c r="H66" i="1"/>
  <c r="H68" i="1"/>
  <c r="K79" i="1"/>
  <c r="J79" i="1"/>
  <c r="I79" i="1"/>
  <c r="H79" i="1"/>
  <c r="K70" i="1"/>
  <c r="J70" i="1"/>
  <c r="I70" i="1"/>
  <c r="H70" i="1"/>
  <c r="K65" i="1"/>
  <c r="J65" i="1"/>
  <c r="I65" i="1"/>
  <c r="H65" i="1"/>
  <c r="K38" i="1"/>
  <c r="K42" i="1"/>
  <c r="K43" i="1"/>
  <c r="J38" i="1"/>
  <c r="J42" i="1"/>
  <c r="J43" i="1"/>
  <c r="I38" i="1"/>
  <c r="I42" i="1"/>
  <c r="I43" i="1"/>
  <c r="H38" i="1"/>
  <c r="H42" i="1"/>
  <c r="H43" i="1"/>
  <c r="K33" i="1"/>
  <c r="J33" i="1"/>
  <c r="I33" i="1"/>
  <c r="H33" i="1"/>
  <c r="K21" i="1"/>
  <c r="K22" i="1"/>
  <c r="J21" i="1"/>
  <c r="J22" i="1"/>
  <c r="I21" i="1"/>
  <c r="I22" i="1"/>
  <c r="H21" i="1"/>
  <c r="H22" i="1"/>
  <c r="K17" i="1"/>
  <c r="K18" i="1"/>
  <c r="J17" i="1"/>
  <c r="J18" i="1"/>
  <c r="I17" i="1"/>
  <c r="I18" i="1"/>
  <c r="H17" i="1"/>
  <c r="H18" i="1"/>
  <c r="L106" i="1" l="1"/>
  <c r="L80" i="1"/>
  <c r="L17" i="1"/>
  <c r="L68" i="1"/>
  <c r="L18" i="1"/>
  <c r="L73" i="1"/>
  <c r="L71" i="1"/>
  <c r="L74" i="1"/>
  <c r="L66" i="1"/>
  <c r="L72" i="1"/>
  <c r="L70" i="1"/>
  <c r="L79" i="1"/>
  <c r="L65" i="1"/>
  <c r="L43" i="1"/>
  <c r="L38" i="1"/>
  <c r="L22" i="1"/>
  <c r="L33" i="1"/>
  <c r="L42" i="1"/>
  <c r="L21" i="1"/>
  <c r="K91" i="1"/>
  <c r="K92" i="1"/>
  <c r="K93" i="1"/>
  <c r="K94" i="1"/>
  <c r="K95" i="1"/>
  <c r="K96" i="1"/>
  <c r="K97" i="1"/>
  <c r="J91" i="1"/>
  <c r="J92" i="1"/>
  <c r="J93" i="1"/>
  <c r="J94" i="1"/>
  <c r="J95" i="1"/>
  <c r="J96" i="1"/>
  <c r="J97" i="1"/>
  <c r="I91" i="1"/>
  <c r="I92" i="1"/>
  <c r="I93" i="1"/>
  <c r="I94" i="1"/>
  <c r="I95" i="1"/>
  <c r="I96" i="1"/>
  <c r="I97" i="1"/>
  <c r="H91" i="1"/>
  <c r="H92" i="1"/>
  <c r="H93" i="1"/>
  <c r="H94" i="1"/>
  <c r="H95" i="1"/>
  <c r="H96" i="1"/>
  <c r="H97" i="1"/>
  <c r="K61" i="1"/>
  <c r="K62" i="1"/>
  <c r="J61" i="1"/>
  <c r="J62" i="1"/>
  <c r="I61" i="1"/>
  <c r="I62" i="1"/>
  <c r="H61" i="1"/>
  <c r="H62" i="1"/>
  <c r="L78" i="1" l="1"/>
  <c r="L64" i="1"/>
  <c r="L69" i="1"/>
  <c r="L95" i="1"/>
  <c r="L94" i="1"/>
  <c r="L97" i="1"/>
  <c r="L92" i="1"/>
  <c r="L96" i="1"/>
  <c r="L93" i="1"/>
  <c r="L91" i="1"/>
  <c r="L61" i="1"/>
  <c r="L62" i="1"/>
  <c r="B18" i="4"/>
  <c r="A18" i="4"/>
  <c r="K90" i="1"/>
  <c r="K99" i="1"/>
  <c r="J90" i="1"/>
  <c r="J99" i="1"/>
  <c r="I90" i="1"/>
  <c r="I99" i="1"/>
  <c r="H90" i="1"/>
  <c r="H9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3" i="1"/>
  <c r="J53" i="1"/>
  <c r="I53" i="1"/>
  <c r="H53" i="1"/>
  <c r="L63" i="1" l="1"/>
  <c r="L90" i="1"/>
  <c r="L99" i="1"/>
  <c r="L53" i="1"/>
  <c r="L55" i="1"/>
  <c r="L57" i="1"/>
  <c r="L58" i="1"/>
  <c r="L56" i="1"/>
  <c r="K89" i="1"/>
  <c r="J89" i="1"/>
  <c r="I89" i="1"/>
  <c r="H89" i="1"/>
  <c r="K47" i="1"/>
  <c r="J47" i="1"/>
  <c r="I47" i="1"/>
  <c r="H47" i="1"/>
  <c r="K46" i="1"/>
  <c r="J46" i="1"/>
  <c r="I46" i="1"/>
  <c r="H46" i="1"/>
  <c r="L54" i="1" l="1"/>
  <c r="L89" i="1"/>
  <c r="L88" i="1" s="1"/>
  <c r="L46" i="1"/>
  <c r="L47" i="1"/>
  <c r="L45" i="1" l="1"/>
  <c r="A4" i="4" l="1"/>
  <c r="A3" i="4"/>
  <c r="G8" i="4"/>
  <c r="C7" i="5"/>
  <c r="A3" i="5"/>
  <c r="A4" i="5"/>
  <c r="A6" i="5"/>
  <c r="A5" i="5"/>
  <c r="A26" i="5"/>
  <c r="A25" i="5"/>
  <c r="A22" i="5"/>
  <c r="K110" i="1" l="1"/>
  <c r="J110" i="1"/>
  <c r="I110" i="1"/>
  <c r="H110" i="1"/>
  <c r="H23" i="1"/>
  <c r="I23" i="1"/>
  <c r="J23" i="1"/>
  <c r="K23" i="1"/>
  <c r="L110" i="1" l="1"/>
  <c r="L23" i="1"/>
  <c r="B21" i="4" l="1"/>
  <c r="H11" i="1"/>
  <c r="E29" i="4" l="1"/>
  <c r="E28" i="4"/>
  <c r="F7" i="4"/>
  <c r="K112" i="1"/>
  <c r="J112" i="1"/>
  <c r="I112" i="1"/>
  <c r="K101" i="1"/>
  <c r="J101" i="1"/>
  <c r="I101" i="1"/>
  <c r="K50" i="1"/>
  <c r="J50" i="1"/>
  <c r="I50" i="1"/>
  <c r="K49" i="1"/>
  <c r="J49" i="1"/>
  <c r="I49" i="1"/>
  <c r="K37" i="1"/>
  <c r="K36" i="1"/>
  <c r="J37" i="1"/>
  <c r="J36" i="1"/>
  <c r="I37" i="1"/>
  <c r="I36" i="1"/>
  <c r="K26" i="1"/>
  <c r="K27" i="1"/>
  <c r="K28" i="1"/>
  <c r="K29" i="1"/>
  <c r="K30" i="1"/>
  <c r="K31" i="1"/>
  <c r="K34" i="1"/>
  <c r="J26" i="1"/>
  <c r="J27" i="1"/>
  <c r="J28" i="1"/>
  <c r="J29" i="1"/>
  <c r="J30" i="1"/>
  <c r="J31" i="1"/>
  <c r="J34" i="1"/>
  <c r="I26" i="1"/>
  <c r="I27" i="1"/>
  <c r="I28" i="1"/>
  <c r="I29" i="1"/>
  <c r="I30" i="1"/>
  <c r="I31" i="1"/>
  <c r="I34" i="1"/>
  <c r="K25" i="1"/>
  <c r="J25" i="1"/>
  <c r="I25" i="1"/>
  <c r="K20" i="1"/>
  <c r="J20" i="1"/>
  <c r="I20" i="1"/>
  <c r="K16" i="1"/>
  <c r="J16" i="1"/>
  <c r="I16" i="1"/>
  <c r="K12" i="1"/>
  <c r="K13" i="1"/>
  <c r="J12" i="1"/>
  <c r="J13" i="1"/>
  <c r="I12" i="1"/>
  <c r="I13" i="1"/>
  <c r="K11" i="1"/>
  <c r="J11" i="1"/>
  <c r="I11" i="1"/>
  <c r="H112" i="1"/>
  <c r="H101" i="1"/>
  <c r="H50" i="1"/>
  <c r="H49" i="1"/>
  <c r="H37" i="1"/>
  <c r="H36" i="1"/>
  <c r="H26" i="1"/>
  <c r="H27" i="1"/>
  <c r="H28" i="1"/>
  <c r="H29" i="1"/>
  <c r="H30" i="1"/>
  <c r="H31" i="1"/>
  <c r="H34" i="1"/>
  <c r="H25" i="1"/>
  <c r="H20" i="1"/>
  <c r="H16" i="1"/>
  <c r="H12" i="1"/>
  <c r="H13" i="1"/>
  <c r="L30" i="1" l="1"/>
  <c r="L26" i="1"/>
  <c r="L27" i="1"/>
  <c r="L29" i="1"/>
  <c r="L31" i="1"/>
  <c r="L109" i="1"/>
  <c r="L34" i="1"/>
  <c r="L50" i="1"/>
  <c r="L25" i="1"/>
  <c r="L36" i="1"/>
  <c r="L13" i="1"/>
  <c r="L112" i="1"/>
  <c r="L111" i="1" s="1"/>
  <c r="L101" i="1"/>
  <c r="L100" i="1" s="1"/>
  <c r="L28" i="1"/>
  <c r="L20" i="1"/>
  <c r="L49" i="1"/>
  <c r="L37" i="1"/>
  <c r="L11" i="1"/>
  <c r="L16" i="1"/>
  <c r="L12" i="1"/>
  <c r="J6" i="1"/>
  <c r="M86" i="1" l="1"/>
  <c r="M85" i="1"/>
  <c r="M84" i="1"/>
  <c r="M83" i="1"/>
  <c r="M87" i="1"/>
  <c r="M82" i="1"/>
  <c r="M105" i="1"/>
  <c r="M104" i="1"/>
  <c r="M103" i="1"/>
  <c r="M102" i="1"/>
  <c r="M51" i="1"/>
  <c r="M59" i="1"/>
  <c r="M60" i="1"/>
  <c r="M39" i="1"/>
  <c r="M40" i="1"/>
  <c r="M41" i="1"/>
  <c r="M76" i="1"/>
  <c r="M77" i="1"/>
  <c r="M107" i="1"/>
  <c r="M108" i="1"/>
  <c r="M98" i="1"/>
  <c r="M52" i="1"/>
  <c r="M67" i="1"/>
  <c r="M32" i="1"/>
  <c r="M68" i="1"/>
  <c r="M72" i="1"/>
  <c r="M71" i="1"/>
  <c r="M74" i="1"/>
  <c r="M66" i="1"/>
  <c r="M80" i="1"/>
  <c r="M73" i="1"/>
  <c r="M79" i="1"/>
  <c r="M65" i="1"/>
  <c r="M70" i="1"/>
  <c r="M33" i="1"/>
  <c r="M43" i="1"/>
  <c r="M38" i="1"/>
  <c r="M42" i="1"/>
  <c r="M22" i="1"/>
  <c r="M21" i="1"/>
  <c r="M18" i="1"/>
  <c r="M17" i="1"/>
  <c r="M92" i="1"/>
  <c r="M97" i="1"/>
  <c r="M94" i="1"/>
  <c r="M93" i="1"/>
  <c r="M95" i="1"/>
  <c r="M96" i="1"/>
  <c r="M91" i="1"/>
  <c r="M61" i="1"/>
  <c r="M62" i="1"/>
  <c r="M90" i="1"/>
  <c r="M99" i="1"/>
  <c r="M55" i="1"/>
  <c r="M56" i="1"/>
  <c r="M57" i="1"/>
  <c r="M58" i="1"/>
  <c r="M53" i="1"/>
  <c r="M89" i="1"/>
  <c r="M47" i="1"/>
  <c r="M46" i="1"/>
  <c r="M110" i="1"/>
  <c r="M23" i="1"/>
  <c r="L19" i="1"/>
  <c r="L48" i="1"/>
  <c r="L44" i="1" s="1"/>
  <c r="L35" i="1"/>
  <c r="L15" i="1"/>
  <c r="M28" i="1"/>
  <c r="M34" i="1"/>
  <c r="M36" i="1"/>
  <c r="M101" i="1"/>
  <c r="M112" i="1"/>
  <c r="M111" i="1" s="1"/>
  <c r="M27" i="1"/>
  <c r="M26" i="1"/>
  <c r="M29" i="1"/>
  <c r="M31" i="1"/>
  <c r="M25" i="1"/>
  <c r="M50" i="1"/>
  <c r="M37" i="1"/>
  <c r="M49" i="1"/>
  <c r="M30" i="1"/>
  <c r="M20" i="1"/>
  <c r="M12" i="1"/>
  <c r="M13" i="1"/>
  <c r="M11" i="1"/>
  <c r="M16" i="1"/>
  <c r="M81" i="1" l="1"/>
  <c r="M100" i="1"/>
  <c r="M75" i="1"/>
  <c r="M106" i="1"/>
  <c r="C20" i="4" s="1"/>
  <c r="M78" i="1"/>
  <c r="M64" i="1"/>
  <c r="M69" i="1"/>
  <c r="M88" i="1"/>
  <c r="C18" i="4" s="1"/>
  <c r="M54" i="1"/>
  <c r="M45" i="1"/>
  <c r="M109" i="1"/>
  <c r="M19" i="1"/>
  <c r="M48" i="1"/>
  <c r="M35" i="1"/>
  <c r="M15" i="1"/>
  <c r="L14" i="1"/>
  <c r="M24" i="1"/>
  <c r="L24" i="1"/>
  <c r="L10" i="1"/>
  <c r="A28" i="4"/>
  <c r="M63" i="1" l="1"/>
  <c r="F20" i="4"/>
  <c r="D20" i="4"/>
  <c r="M44" i="1"/>
  <c r="D18" i="4"/>
  <c r="F18" i="4"/>
  <c r="M14" i="1"/>
  <c r="M10" i="1"/>
  <c r="A16" i="4"/>
  <c r="B16" i="4"/>
  <c r="M113" i="1" l="1"/>
  <c r="B22" i="4"/>
  <c r="A22" i="4"/>
  <c r="A21" i="4"/>
  <c r="B19" i="4"/>
  <c r="A19" i="4"/>
  <c r="B17" i="4"/>
  <c r="A17" i="4"/>
  <c r="B15" i="4"/>
  <c r="A15" i="4"/>
  <c r="B14" i="4"/>
  <c r="A14" i="4"/>
  <c r="A13" i="4"/>
  <c r="B13" i="4"/>
  <c r="B12" i="4"/>
  <c r="A12" i="4"/>
  <c r="C13" i="4" l="1"/>
  <c r="D13" i="4" l="1"/>
  <c r="F13" i="4"/>
  <c r="C15" i="4"/>
  <c r="D15" i="4" l="1"/>
  <c r="F15" i="4"/>
  <c r="C22" i="4"/>
  <c r="C19" i="4"/>
  <c r="A6" i="4"/>
  <c r="A5" i="4"/>
  <c r="F19" i="4" l="1"/>
  <c r="D19" i="4"/>
  <c r="D22" i="4"/>
  <c r="F22" i="4"/>
  <c r="C21" i="4"/>
  <c r="D21" i="4" l="1"/>
  <c r="F21" i="4"/>
  <c r="C17" i="4"/>
  <c r="D17" i="4" l="1"/>
  <c r="F17" i="4"/>
  <c r="C16" i="4"/>
  <c r="C14" i="4"/>
  <c r="F14" i="4" l="1"/>
  <c r="D14" i="4"/>
  <c r="F16" i="4"/>
  <c r="D16" i="4"/>
  <c r="C12" i="4"/>
  <c r="D12" i="4" l="1"/>
  <c r="D23" i="4" s="1"/>
  <c r="F12" i="4"/>
  <c r="C24" i="4"/>
  <c r="E23" i="4" l="1"/>
  <c r="D24" i="4"/>
  <c r="E24" i="4" l="1"/>
  <c r="F23" i="4" l="1"/>
  <c r="G23" i="4" s="1"/>
  <c r="C23" i="4" l="1"/>
  <c r="G24" i="4"/>
  <c r="F24" i="4"/>
</calcChain>
</file>

<file path=xl/sharedStrings.xml><?xml version="1.0" encoding="utf-8"?>
<sst xmlns="http://schemas.openxmlformats.org/spreadsheetml/2006/main" count="338" uniqueCount="249">
  <si>
    <t>ITEM</t>
  </si>
  <si>
    <t>DESCRIÇÃO DO SERVIÇO</t>
  </si>
  <si>
    <t>UNIDADE DE MEDIDA</t>
  </si>
  <si>
    <t>QUANTI DADE</t>
  </si>
  <si>
    <t>VALORES (R$)</t>
  </si>
  <si>
    <t>MATERIAL</t>
  </si>
  <si>
    <t>MÃO DE OBRA</t>
  </si>
  <si>
    <t>TOTAL UNITÁRIO</t>
  </si>
  <si>
    <t>TOTAL MATERIAL</t>
  </si>
  <si>
    <t>TOTAL MÃO DE OBRA</t>
  </si>
  <si>
    <t xml:space="preserve"> TOTAL SEM BDI</t>
  </si>
  <si>
    <t>TOTAL COM BDI</t>
  </si>
  <si>
    <t/>
  </si>
  <si>
    <t>1</t>
  </si>
  <si>
    <t>1.1</t>
  </si>
  <si>
    <t>1.2</t>
  </si>
  <si>
    <t>1.3</t>
  </si>
  <si>
    <t>2.1</t>
  </si>
  <si>
    <t>2.2</t>
  </si>
  <si>
    <t>3</t>
  </si>
  <si>
    <t>3.1</t>
  </si>
  <si>
    <t>3.2</t>
  </si>
  <si>
    <t>3.3</t>
  </si>
  <si>
    <t>4</t>
  </si>
  <si>
    <t>4.1</t>
  </si>
  <si>
    <t>5</t>
  </si>
  <si>
    <t>5.1</t>
  </si>
  <si>
    <t>6</t>
  </si>
  <si>
    <t>6.1</t>
  </si>
  <si>
    <t>6.2</t>
  </si>
  <si>
    <t xml:space="preserve"> </t>
  </si>
  <si>
    <t>BDI</t>
  </si>
  <si>
    <t>CRONOGRAMA FISICO FINANCEIRO</t>
  </si>
  <si>
    <t>SERVIÇOS</t>
  </si>
  <si>
    <t>% NO PERIODO</t>
  </si>
  <si>
    <t>TOTAL</t>
  </si>
  <si>
    <t>PLANILHA ORÇAMENTÁRIA</t>
  </si>
  <si>
    <t>PARCELA</t>
  </si>
  <si>
    <t>VALOR TOTAL COM BDI</t>
  </si>
  <si>
    <t>EQUIPAMENTO</t>
  </si>
  <si>
    <t>TOTAL EQUIPAMENTO</t>
  </si>
  <si>
    <t>SERVIÇOS PRELIMINARES</t>
  </si>
  <si>
    <t>7.1</t>
  </si>
  <si>
    <t>7.2</t>
  </si>
  <si>
    <t>8.1</t>
  </si>
  <si>
    <t>9.1</t>
  </si>
  <si>
    <t>ESQUADRIAS</t>
  </si>
  <si>
    <t>6.3</t>
  </si>
  <si>
    <t>6.4</t>
  </si>
  <si>
    <t>BENEFÍCIOS E DESPESAS INDIRETAS</t>
  </si>
  <si>
    <t>DISCRIMINAÇÃO</t>
  </si>
  <si>
    <t>TAXA BDI (%)</t>
  </si>
  <si>
    <t>SG – seguros + garantias</t>
  </si>
  <si>
    <t>R – riscos</t>
  </si>
  <si>
    <t>DF – despesas financeiras</t>
  </si>
  <si>
    <t>L – lucro bruto</t>
  </si>
  <si>
    <t>I - tributos</t>
  </si>
  <si>
    <t>COFINS</t>
  </si>
  <si>
    <t>PIS</t>
  </si>
  <si>
    <t>Contribuição Previdenciária sobre Receita Bruta (CPRB)</t>
  </si>
  <si>
    <t>ISS (Conforme Legislação Municipal)</t>
  </si>
  <si>
    <t>Fórmula BDI</t>
  </si>
  <si>
    <t>AC – ADMINISTRAÇÃO CENTRAL</t>
  </si>
  <si>
    <t>2.1.1</t>
  </si>
  <si>
    <t>2.1.2</t>
  </si>
  <si>
    <t>2.1.3</t>
  </si>
  <si>
    <t>2.2.1</t>
  </si>
  <si>
    <t>2.2.2</t>
  </si>
  <si>
    <t>3.4</t>
  </si>
  <si>
    <t>3.5</t>
  </si>
  <si>
    <t>3.6</t>
  </si>
  <si>
    <t>3.7</t>
  </si>
  <si>
    <t>3.8</t>
  </si>
  <si>
    <t>4.2</t>
  </si>
  <si>
    <t>4.3</t>
  </si>
  <si>
    <t>4.4</t>
  </si>
  <si>
    <t>5.1.1</t>
  </si>
  <si>
    <t>5.1.2</t>
  </si>
  <si>
    <t>5.2</t>
  </si>
  <si>
    <t>5.2.1</t>
  </si>
  <si>
    <t>5.2.2</t>
  </si>
  <si>
    <t>5.2.3</t>
  </si>
  <si>
    <t>7.3</t>
  </si>
  <si>
    <t>DEMOLIÇÕES</t>
  </si>
  <si>
    <t>INSTALAÇÕES</t>
  </si>
  <si>
    <t>REVESTIMENTO</t>
  </si>
  <si>
    <t>MOBILIÁRIO</t>
  </si>
  <si>
    <t>SERVIÇOS COMPLEMENTARES</t>
  </si>
  <si>
    <t>Projeto "AS BUILT" - COMO CONSTRUÍDO</t>
  </si>
  <si>
    <t>5.3</t>
  </si>
  <si>
    <t>5.3.1</t>
  </si>
  <si>
    <t>5.3.2</t>
  </si>
  <si>
    <t>5.3.3</t>
  </si>
  <si>
    <t>5.3.4</t>
  </si>
  <si>
    <t>5.3.5</t>
  </si>
  <si>
    <t>5.3.6</t>
  </si>
  <si>
    <t>RAZÃO SOCIAL</t>
  </si>
  <si>
    <t>CNPJ</t>
  </si>
  <si>
    <t>Nome completo</t>
  </si>
  <si>
    <t>número registro profissional</t>
  </si>
  <si>
    <t>Data</t>
  </si>
  <si>
    <t>Versão 1.0</t>
  </si>
  <si>
    <t>10.1</t>
  </si>
  <si>
    <t>8</t>
  </si>
  <si>
    <t>7.4</t>
  </si>
  <si>
    <t>7.5</t>
  </si>
  <si>
    <t>7.6</t>
  </si>
  <si>
    <t>7.7</t>
  </si>
  <si>
    <t>7.8</t>
  </si>
  <si>
    <t>7.9</t>
  </si>
  <si>
    <t>7.10</t>
  </si>
  <si>
    <t>INSTALAÇÕES ELÉTRICAS</t>
  </si>
  <si>
    <t>COMPONENTES</t>
  </si>
  <si>
    <t>CONDUTORES</t>
  </si>
  <si>
    <t>QUADRO DE DISTRIBUIÇÃO</t>
  </si>
  <si>
    <t>ILUMINAÇÃO</t>
  </si>
  <si>
    <t>PREVENTIVO CONTRA INCÊNDIO</t>
  </si>
  <si>
    <t>2.2.3</t>
  </si>
  <si>
    <t>2.2.4</t>
  </si>
  <si>
    <t>3.9</t>
  </si>
  <si>
    <t>4.5</t>
  </si>
  <si>
    <t>INSTALAÇÕES HIDROSANITÁRIAS</t>
  </si>
  <si>
    <t>ACESSÓRIOS</t>
  </si>
  <si>
    <t>6.1.1</t>
  </si>
  <si>
    <t>6.1.2</t>
  </si>
  <si>
    <t>6.1.3</t>
  </si>
  <si>
    <t>6.2.1</t>
  </si>
  <si>
    <t>6.2.2</t>
  </si>
  <si>
    <t>6.2.3</t>
  </si>
  <si>
    <t>6.2.4</t>
  </si>
  <si>
    <t>6.2.5</t>
  </si>
  <si>
    <t>6.3.1</t>
  </si>
  <si>
    <t>6.3.2</t>
  </si>
  <si>
    <t>6.4.1</t>
  </si>
  <si>
    <t>6.4.2</t>
  </si>
  <si>
    <t>7.11</t>
  </si>
  <si>
    <t>ADMINISTRAÇÃO LOCAL - ENGENHEIRO CIVIL</t>
  </si>
  <si>
    <t>m²</t>
  </si>
  <si>
    <t>h</t>
  </si>
  <si>
    <t>m³</t>
  </si>
  <si>
    <t>ud</t>
  </si>
  <si>
    <t>REMOÇÃO DE PINTURA EXISTENTE EM ALVENARIA E CONCRETO - LIXA</t>
  </si>
  <si>
    <t>m</t>
  </si>
  <si>
    <t>3.10</t>
  </si>
  <si>
    <t>REPARO DE PAREDES E FORRO COM MASSA ACRILICA - NIVELAMENTO</t>
  </si>
  <si>
    <t>PLACA EM ALUMÍNIO 15 X 15 CM, COM PICTOGRAMA EM PELÍCULA ADESIVA APLICADA NO BANHEIRO CONFORME PROJETO ARQUITETONICO E MEMORIAL DESCRITIVO</t>
  </si>
  <si>
    <t>VEDAÇÃO DE ESQUADRIAS METÁLICAS COM SILICONE PASTOSO</t>
  </si>
  <si>
    <t>REVISAO FUNCIONAMENTO DE CAIXILHOS/ESQUADRIAS ALUMINIO</t>
  </si>
  <si>
    <t>INSTALAÇÕES HIDRÁULICAS</t>
  </si>
  <si>
    <t>METAIS/ LOUÇAS SANITÁRIOS</t>
  </si>
  <si>
    <t>5.2.4</t>
  </si>
  <si>
    <t>6.1.4</t>
  </si>
  <si>
    <t>EQUIPAMENTOS MECÂNICOS</t>
  </si>
  <si>
    <t>9.2</t>
  </si>
  <si>
    <t>11.1</t>
  </si>
  <si>
    <t>DISPENSER EM AÇO INOX PARA PAPEL TOALHA - CONFORME ESPECÍFICADO PROJETO ARQUITETÔNICO E MEMORIAL DESCRITIVO</t>
  </si>
  <si>
    <t>SABONETEIRA EM AÇO INOX TIPO DISPENSER PARA SABONETE LIQUIDO COM RESERVATORIO 800 ML</t>
  </si>
  <si>
    <t>CABIDE METÁLICO SIMPLES CROMADO, INCLUSIVE FIXAÇÃO</t>
  </si>
  <si>
    <t>cj</t>
  </si>
  <si>
    <t>ELETRODUTO DE PVC RIGIDO ROSCAVEL DE 3/4 ", SEM LUVA</t>
  </si>
  <si>
    <t>CURVA 90 GRAUS, CURTA, DE PVC RIGIDO ROSCAVEL, DE 3/4", PARA ELETRODUTO</t>
  </si>
  <si>
    <t>LUVA EM PVC RIGIDO ROSCAVEL, DE 3/4", PARA ELETRODUTO</t>
  </si>
  <si>
    <t>DISPOSITIVO PROTETOR DE SURTO 220V OU 127V, 20 KA, TRIFASICO</t>
  </si>
  <si>
    <t>LUMINÁRIA PLACA LED QUADRADA (SOBREPOR) - 18W (22,5 X 22,5 CM) - CONFORME PROJETO ARQUITETÔNICO E MEMORIAL DESCRITIVO</t>
  </si>
  <si>
    <t>LUMINÁRIA PLACA LED QUADRADA (SOBREPOR), COR BRANCA, BIVOLT, 48W (60X60 OU 62,5 X 62,5 CM) - CONFORME PROJETO ARQUITETÔNICO E MEMORIAL DESCRITIVO</t>
  </si>
  <si>
    <t>RODAPE EM GRANITO CINZA ANDORINHA 10X2CM - SEGUINDO O PROJETO ARQUITETÔNICO E MEMORIAL DESCRITIVO</t>
  </si>
  <si>
    <t>LIXEIRA COM PEDAL EM AÇO INOX ACABAMENTO POLIDO (12 LITROS)</t>
  </si>
  <si>
    <t>LIXEIRA COM TAMPA BASCULANTE EM AÇO INOX ACABAMENTO SCOTCH BRITE (10 LITROS)</t>
  </si>
  <si>
    <t>CADEIRA TRAMONTINA VANDA BRANCA EM POLIPROPILENO COM PERNAS EM ALUMÍNIO</t>
  </si>
  <si>
    <t>GAVETEIRO PADRÃO - MDF BLANCHE ARAUCO, COM TRÊS GAVETAS, PUXADOR EM ALÚMINIO, PÉS QUADRADOS COM ALTURA AJUSTÁVEL - CONFORME PROJETO ARQUITETÔNICO E MEMORIAL DESCRITIVO</t>
  </si>
  <si>
    <t>ARMÁRIO PARA DML MULTIUSO 2 PORTAS MODELO: SÃO PAULO POLITORNO BRANCO OU SIMILAR DIMENSÕES:190 (A) X 90(L) X 45(P) CM</t>
  </si>
  <si>
    <t>LIMPEZA GERAL DA OBRA</t>
  </si>
  <si>
    <t xml:space="preserve">Local: Inspetoria de Cornélio Procópio CREA-PR </t>
  </si>
  <si>
    <t>Endereço: Rua Benjamin Constant, n.º 371, Cornélio Procópio/PR.</t>
  </si>
  <si>
    <t>PLACA DE RESPONSABILIDADE TECNICA EM OBRAS (80 X 120)</t>
  </si>
  <si>
    <t>PROJETO "AS BUILT" ARQUITETURA</t>
  </si>
  <si>
    <t>REMOCAO MANUAL DE ENTULHO E DESTINO BOTA FORA COM CAMINHAO 12mM3-PERCURSO 12KM</t>
  </si>
  <si>
    <t>4.6</t>
  </si>
  <si>
    <t>4.7</t>
  </si>
  <si>
    <t>4.8</t>
  </si>
  <si>
    <t>5.2.5</t>
  </si>
  <si>
    <t>5.3.7</t>
  </si>
  <si>
    <t>5.3.8</t>
  </si>
  <si>
    <t>8.2</t>
  </si>
  <si>
    <t>8.3</t>
  </si>
  <si>
    <t>8.4</t>
  </si>
  <si>
    <t>8.5</t>
  </si>
  <si>
    <t>REMOÇÃO DE PORTA - PARA INVERTER SENTIDO DE ABERTURA PORTA DO I.S. P.C.D</t>
  </si>
  <si>
    <t>RETIRADA/DEMOLICAO DE PISO CERAMICO COM REMOCAO ENSACADA</t>
  </si>
  <si>
    <t>RETIRADA DE PELICULA INSULFILM EM JANELAS</t>
  </si>
  <si>
    <t>PISO CERAMICO 45X45CM - SIMILAR AO EXISTENTE</t>
  </si>
  <si>
    <t>ABERTURA E FECHAMENTO DE RASGOS EM PISOS/CONTRAPISOS - INCLUSO NIVELAMENTO</t>
  </si>
  <si>
    <t>ABERTURA E FECHAMENTO MANUAL DE RASGO EM ALVENARIA,PARA PASSAGEM DE TUBOS E DUTOS,COM DIAMETRO DE 1/2" A 1"</t>
  </si>
  <si>
    <t>RODAPÉ COM REVESTIMENTO EM CERÂMICO COMERCIAL, ALTURA 10CM, PEI IV, ASSENTAMENTO COM ARGAMASSA INDUSTRIALIZADA, INCLUSIVE REJUNTAMENTO - SIMILAR AO EXISTENTE</t>
  </si>
  <si>
    <t>PAREDE DUPLA 10cm DRY-WALL PAINEL GESSO ACARTONADO</t>
  </si>
  <si>
    <t>COMPOSIÇÃO INVERTER PORTA DE ABRIR, MADEIRA I.S. P.C.D 80 X 210</t>
  </si>
  <si>
    <t>PELICULA ADESIVA APLICADA EM VIDROS-TIPO INSULFILM - CONFORME INDICADO NO MEMORIAL DESCRITIVO E NO PROJETO ARQUITETÔNICO</t>
  </si>
  <si>
    <t>PLACA DE ANTI-IMPACTO DE PORTA 80x40CM - PADRÃO NBR 9050:2020</t>
  </si>
  <si>
    <t>PUXADOR TUBULAR TIPO H ALCA DUPLO INOX ESCOVADO 30CM - INCLUSO MATERIAL, FURO EM VIDRO E INSTALAÇÃO CONFORME PROJETO ARQUITETONICO E MEMORIAL DESCRITIVO</t>
  </si>
  <si>
    <t>ACABAMENTO PARA VALVULA DE DESCARGA P/PCD ECO CONFORTO HYDRA</t>
  </si>
  <si>
    <t>TORNEIRA BANHEIRO PCD NORMA NBR9050 BICA BAIXA COM ALAVANCA</t>
  </si>
  <si>
    <t>BARRA DE APOIO PARA BANHEIRO ALUMINIO POLIDO 40CM +PARAFUSO</t>
  </si>
  <si>
    <t>ALARME AUDIOVISUAL S/ FIO BIVOLT 110/220V P/ SANITRIO PCD</t>
  </si>
  <si>
    <t>TOMADA DUPLA - 2P + T - 10A COM PLACA</t>
  </si>
  <si>
    <t>TOMADA SIMPLES - 2P + T - 10A COM PLACA</t>
  </si>
  <si>
    <t>TOMADA SIMPLES - 2P + T - 20A COM PLACA</t>
  </si>
  <si>
    <t>6.5</t>
  </si>
  <si>
    <t>PROJETO DE TELECOMUNICAÇÕES</t>
  </si>
  <si>
    <t>6.5.1</t>
  </si>
  <si>
    <t>6.5.2</t>
  </si>
  <si>
    <t>6.5.3</t>
  </si>
  <si>
    <t>6.5.4</t>
  </si>
  <si>
    <t>6.5.5</t>
  </si>
  <si>
    <t>6.5.6</t>
  </si>
  <si>
    <t>TOMADA DE REDE RJ45 - FORNECIMENTO E INSTALAÇÃO. AF_11/2019</t>
  </si>
  <si>
    <t>CABO DE PAR TRANCADO UTP, 4 PARES, CATEGORIA 6</t>
  </si>
  <si>
    <t>LIXEIRA INOX COM PEDAL QUADRATTA (OU SIMILAR) DUPLA COM ACABAMENTO SCOTH BRITE E BALDE INTERNO REMOVIVEL CAPACIDADE: 2x15 L</t>
  </si>
  <si>
    <t>ARMÁRIO BANCADA 1 PORTA, MDF BLANCHE ARAUCO, PUXADOR AÇO INOX, PÉ QUADRADO ALTURA REGULAVÉL CONFORME MEMORIAL DESCRITIVO E PROJETO ARQUITETÔNICO</t>
  </si>
  <si>
    <t>MESA DOBRÁVEL 80X41 CM CANTO AREEDONDADO BRANCO - FORNECIMENTO E INSTALAÇÃO</t>
  </si>
  <si>
    <t>ESPELHO CRISTAL 4MM COM MOLDURA DE ALUMINIO</t>
  </si>
  <si>
    <t>PRATELEIRA PARA MICROONDAS, REVESTIDA EM 2 FACES, EM LAMINADO MELAMÍNICO</t>
  </si>
  <si>
    <t>FORNECIMENTO E INSTALAÇÃO DE TUBULAÇÃO EM COBRE PARA INTERLIGAÇÃO DO CONDENSADOR AO EVAPORADOR, INCLUSIVE ISOLAMENTO, ALIMENTAÇÃO ELÉTRICA, CONEXÕES E FIXAÇÕES, P/ CONDICIONADORES DE AR SPLIT SYSTEM ATÉ 48.000 BTU.</t>
  </si>
  <si>
    <t>REMOÇÃO E REINSTALAÇÃO DE AR CONDICIONADO TIPO SPLIT</t>
  </si>
  <si>
    <t>PLACA FOTOLUMINESCENTE "S1" OU "S2"- 380 X 190 MM (SAÍDA - ESQUERDA)</t>
  </si>
  <si>
    <t>PLACA FOTOLUMINESCENTE "S1" OU "S2"- 380 X 190 MM (SAÍDA - DIREITA)</t>
  </si>
  <si>
    <t>REMOÇÃO DE LUMINÁRIAS, DE FORMA MANUAL, SEM REAPROVEITAMENTO.</t>
  </si>
  <si>
    <t>REMOÇÃO DE ACESSÓRIOS, DE FORMA MANUAL, SEM REAPROVEITAMENTO.</t>
  </si>
  <si>
    <t>REMOÇÃO DE METAIS SANITÁRIOS, DE FORMA MANUAL, SEM REAPROVEITAMENTO.</t>
  </si>
  <si>
    <t>PISO PODOTÁTIL, ALERTA E DIRECIONAL, ESP. 5MM, PADRÃO NBR 9050:2020. CONFORME MEMORIAL DESCRITIVO, ASSENTAMENTO COM COLA DE CONTATO.</t>
  </si>
  <si>
    <t>APLICAÇÃO DE FUNDO SELADOR ACRÍLICO EM PAREDES, UMA DEMÃO.</t>
  </si>
  <si>
    <t>APLICAÇÃO DE FUNDO SELADOR ACRÍLICO EM TETO, UMA DEMÃO.</t>
  </si>
  <si>
    <t>APLICAÇÃO MANUAL DE PINTURA COM TINTA LÁTEX ACRÍLICA EM PAREDES, DUAS DEMÃOS. NAS CORES INDICADAS NO PROJETO ARQUITETÔNICO E MEMORIAL DESCRITIVO</t>
  </si>
  <si>
    <t>APLICAÇÃO MANUAL DE PINTURA COM TINTA LÁTEX ACRÍLICA EM TETO, DUAS DEMÃOS. NAS CORES INDICADAS NO PROJETO ARQUITETÔNICO E MEMORIAL DESCRITIVO</t>
  </si>
  <si>
    <t>ENGATE FLEXÍVEL EM INOX, 1/2  X 30CM - FORNECIMENTO E INSTALAÇÃO.</t>
  </si>
  <si>
    <t>JOELHO 90 GRAUS, PVC, SOLDÁVEL, DN 25MM, INSTALADO EM RAMAL DE DISTRIBUIÇÃO DE ÁGUA - FORNECIMENTO E INSTALAÇÃO.</t>
  </si>
  <si>
    <t>TUBO, PVC, SOLDÁVEL, DN 25MM, INSTALADO EM RAMAL DE DISTRIBUIÇÃO DE ÁGUA - FORNECIMENTO E INSTALAÇÃO.</t>
  </si>
  <si>
    <t>TE, PVC, SOLDÁVEL, DN 25MM, INSTALADO EM RAMAL DE DISTRIBUIÇÃO DE ÁGUA - FORNECIMENTO E INSTALAÇÃO.</t>
  </si>
  <si>
    <t>JOELHO 90 GRAUS COM BUCHA DE LATÃO, PVC, SOLDÁVEL, DN 25MM, X 1/2 INSTALADO EM RAMAL OU SUB-RAMAL DE ÁGUA - FORNECIMENTO E INSTALAÇÃO.</t>
  </si>
  <si>
    <t>BARRA DE APOIO RETA, EM ALUMINIO, COMPRIMENTO 70 CM,  FIXADA NA PAREDE - FORNECIMENTO E INSTALAÇÃO.</t>
  </si>
  <si>
    <t>PAPELEIRA DE PAREDE EM METAL CROMADO SEM TAMPA, INCLUSO FIXAÇÃO.</t>
  </si>
  <si>
    <t>PUXADOR PARA PCD, FIXADO NA PORTA - FORNECIMENTO E INSTALAÇÃO.</t>
  </si>
  <si>
    <t>CONDULETE DE ALUMÍNIO, TIPO X, PARA ELETRODUTO DE AÇO GALVANIZADO DN 20 MM (3/4''), APARENTE - FORNECIMENTO E INSTALAÇÃO.</t>
  </si>
  <si>
    <t>CABO DE COBRE FLEXÍVEL ISOLADO, 4 MM², ANTI-CHAMA 450/750 V, PARA CIRCUITOS TERMINAIS - FORNECIMENTO E INSTALAÇÃO.</t>
  </si>
  <si>
    <t>CABO DE COBRE FLEXÍVEL ISOLADO, 2,5 MM², ANTI-CHAMA 450/750 V, PARA CIRCUITOS TERMINAIS - FORNECIMENTO E INSTALAÇÃO.</t>
  </si>
  <si>
    <t>DISJUNTOR TETRAPOLAR TIPO DR, CORRENTE NOMINAL DE 40A - FORNECIMENTO E INSTALAÇÃO.</t>
  </si>
  <si>
    <t>CONDULETE DE PVC, TIPO X, PARA ELETRODUTO DE PVC SOLDÁVEL DN 25 MM (3/4''), APARENTE - FORNECIMENTO E INSTALAÇÃO.</t>
  </si>
  <si>
    <t>TUBO, PVC, SOLDÁVEL, DN 25MM, INSTALADO EM DRENO DE AR-CONDICIONADO - FORNECIMENTO E INSTALAÇÃO.</t>
  </si>
  <si>
    <t>LUVA, PVC, SOLDÁVEL, DN 25MM, INSTALADO EM DRENO DE AR-CONDICIONADO - FORNECIMENTO E INSTALAÇÃO.</t>
  </si>
  <si>
    <t>JOELHO 90 GRAUS, PVC, SOLDÁVEL, DN 25MM, INSTALADO EM DRENO DE AR-CONDICIONADO - FORNECIMENTO E INSTALAÇÃO.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</si>
</sst>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"/>
    <numFmt numFmtId="166" formatCode="#,##0.00\ ;[Red]\(#,##0.00\)"/>
    <numFmt numFmtId="167" formatCode="#,##0.00\ ;[Red]#,##0.00"/>
    <numFmt numFmtId="168" formatCode="mm/yy"/>
    <numFmt numFmtId="169" formatCode="_-&quot;R$ &quot;* #,##0.00_-;&quot;-R$ &quot;* #,##0.00_-;_-&quot;R$ &quot;* \-??_-;_-@_-"/>
    <numFmt numFmtId="170" formatCode="_-* #,##0.00_-;\-* #,##0.00_-;_-* \-??_-;_-@_-"/>
    <numFmt numFmtId="171" formatCode="_(* #,##0.00_);_(* \(#,##0.00\);_(* \-??_);_(@_)"/>
    <numFmt numFmtId="172" formatCode="#,##0.00\ ;&quot; (&quot;#,##0.00\);&quot; -&quot;#\ ;@\ "/>
    <numFmt numFmtId="173" formatCode="#."/>
    <numFmt numFmtId="174" formatCode="&quot;N$&quot;#,##0_);\(&quot;N$&quot;#,##0\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_([$€-2]* #,##0.00_);_([$€-2]* \(#,##0.00\);_([$€-2]* &quot;-&quot;??_)"/>
    <numFmt numFmtId="178" formatCode="_ * #,##0_ ;_ * \-#,##0_ ;_ * &quot;-&quot;_ ;_ @_ "/>
    <numFmt numFmtId="179" formatCode="_ * #,##0.00_ ;_ * \-#,##0.00_ ;_ * &quot;-&quot;??_ ;_ @_ "/>
    <numFmt numFmtId="180" formatCode="#,##0.00;[Red]\-#,##0.00;"/>
    <numFmt numFmtId="181" formatCode="_ &quot;S/&quot;* #,##0_ ;_ &quot;S/&quot;* \-#,##0_ ;_ &quot;S/&quot;* &quot;-&quot;_ ;_ @_ "/>
    <numFmt numFmtId="182" formatCode="_ &quot;S/&quot;* #,##0.00_ ;_ &quot;S/&quot;* \-#,##0.00_ ;_ &quot;S/&quot;* &quot;-&quot;??_ ;_ @_ "/>
    <numFmt numFmtId="183" formatCode="0.0000000"/>
    <numFmt numFmtId="184" formatCode="_-[$R$-416]\ * #,##0.00_-;\-[$R$-416]\ * #,##0.00_-;_-[$R$-416]\ * &quot;-&quot;??_-;_-@_-"/>
    <numFmt numFmtId="185" formatCode="#,##0.00&quot; &quot;;&quot; (&quot;#,##0.00&quot;)&quot;;&quot; -&quot;#&quot; &quot;;@&quot; &quot;"/>
    <numFmt numFmtId="186" formatCode="#,##0.00&quot; &quot;;&quot;-&quot;#,##0.00&quot; &quot;;&quot; -&quot;#&quot; &quot;;@&quot; &quot;"/>
    <numFmt numFmtId="187" formatCode="[$R$-416]&quot; &quot;#,##0.00;[Red]&quot;-&quot;[$R$-416]&quot; &quot;#,##0.00"/>
    <numFmt numFmtId="188" formatCode="00"/>
    <numFmt numFmtId="189" formatCode="#,##0.00_);[Red]\-#,##0.00;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04"/>
    </font>
    <font>
      <sz val="12"/>
      <color indexed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sz val="1"/>
      <color indexed="18"/>
      <name val="Courier"/>
      <family val="3"/>
    </font>
    <font>
      <sz val="10"/>
      <name val="Helv"/>
      <charset val="204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indexed="8"/>
      <name val="Arial"/>
      <family val="2"/>
    </font>
    <font>
      <b/>
      <u/>
      <sz val="12"/>
      <color indexed="8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49998474074526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7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3" fillId="0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0" borderId="0" applyNumberFormat="0" applyBorder="0" applyAlignment="0" applyProtection="0"/>
    <xf numFmtId="0" fontId="22" fillId="6" borderId="0" applyNumberFormat="0" applyBorder="0" applyAlignment="0" applyProtection="0"/>
    <xf numFmtId="0" fontId="22" fillId="3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2" borderId="0" applyNumberFormat="0" applyBorder="0" applyAlignment="0" applyProtection="0"/>
    <xf numFmtId="0" fontId="53" fillId="0" borderId="0" applyNumberFormat="0" applyBorder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34" borderId="4"/>
    <xf numFmtId="0" fontId="23" fillId="34" borderId="4" applyNumberFormat="0" applyAlignment="0" applyProtection="0"/>
    <xf numFmtId="0" fontId="23" fillId="34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32" fillId="0" borderId="0"/>
    <xf numFmtId="0" fontId="19" fillId="36" borderId="5" applyNumberFormat="0" applyAlignment="0" applyProtection="0"/>
    <xf numFmtId="0" fontId="19" fillId="37" borderId="5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8" fillId="0" borderId="7" applyNumberFormat="0" applyFill="0" applyAlignment="0" applyProtection="0"/>
    <xf numFmtId="0" fontId="33" fillId="0" borderId="6" applyNumberFormat="0" applyFill="0" applyAlignment="0" applyProtection="0"/>
    <xf numFmtId="173" fontId="34" fillId="0" borderId="0">
      <protection locked="0"/>
    </xf>
    <xf numFmtId="38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73" fontId="34" fillId="0" borderId="0">
      <protection locked="0"/>
    </xf>
    <xf numFmtId="0" fontId="37" fillId="0" borderId="0"/>
    <xf numFmtId="0" fontId="38" fillId="0" borderId="0"/>
    <xf numFmtId="0" fontId="37" fillId="0" borderId="0"/>
    <xf numFmtId="0" fontId="38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3" fontId="34" fillId="0" borderId="0">
      <protection locked="0"/>
    </xf>
    <xf numFmtId="174" fontId="4" fillId="0" borderId="0">
      <alignment horizontal="center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34" fillId="0" borderId="0">
      <protection locked="0"/>
    </xf>
    <xf numFmtId="173" fontId="34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29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5" fillId="47" borderId="4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6" fillId="1" borderId="8" applyFont="0" applyFill="0" applyBorder="0" applyAlignment="0">
      <alignment horizontal="center" vertical="center"/>
    </xf>
    <xf numFmtId="0" fontId="24" fillId="0" borderId="0"/>
    <xf numFmtId="0" fontId="51" fillId="0" borderId="0"/>
    <xf numFmtId="0" fontId="51" fillId="0" borderId="0"/>
    <xf numFmtId="177" fontId="4" fillId="0" borderId="0" applyFont="0" applyFill="0" applyBorder="0" applyAlignment="0" applyProtection="0"/>
    <xf numFmtId="171" fontId="2" fillId="0" borderId="0"/>
    <xf numFmtId="171" fontId="4" fillId="0" borderId="0"/>
    <xf numFmtId="171" fontId="2" fillId="0" borderId="0"/>
    <xf numFmtId="171" fontId="4" fillId="0" borderId="0"/>
    <xf numFmtId="171" fontId="4" fillId="0" borderId="0"/>
    <xf numFmtId="171" fontId="4" fillId="0" borderId="0"/>
    <xf numFmtId="185" fontId="53" fillId="0" borderId="0" applyBorder="0" applyProtection="0"/>
    <xf numFmtId="185" fontId="53" fillId="0" borderId="0" applyBorder="0" applyProtection="0"/>
    <xf numFmtId="0" fontId="2" fillId="0" borderId="0"/>
    <xf numFmtId="0" fontId="53" fillId="0" borderId="0" applyNumberFormat="0" applyBorder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4" fillId="0" borderId="0" applyNumberFormat="0" applyBorder="0" applyProtection="0"/>
    <xf numFmtId="0" fontId="2" fillId="0" borderId="0"/>
    <xf numFmtId="186" fontId="54" fillId="0" borderId="0" applyBorder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73" fontId="34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38" fontId="3" fillId="48" borderId="0" applyNumberFormat="0" applyBorder="0" applyAlignment="0" applyProtection="0"/>
    <xf numFmtId="0" fontId="42" fillId="0" borderId="0">
      <alignment horizontal="left"/>
    </xf>
    <xf numFmtId="0" fontId="55" fillId="0" borderId="0" applyNumberFormat="0" applyBorder="0" applyProtection="0">
      <alignment horizontal="center"/>
    </xf>
    <xf numFmtId="173" fontId="43" fillId="0" borderId="0">
      <protection locked="0"/>
    </xf>
    <xf numFmtId="173" fontId="43" fillId="0" borderId="0">
      <protection locked="0"/>
    </xf>
    <xf numFmtId="0" fontId="55" fillId="0" borderId="0" applyNumberFormat="0" applyBorder="0" applyProtection="0">
      <alignment horizontal="center" textRotation="90"/>
    </xf>
    <xf numFmtId="0" fontId="56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10" fontId="3" fillId="48" borderId="9" applyNumberFormat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0" borderId="1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4" fillId="0" borderId="0"/>
    <xf numFmtId="169" fontId="4" fillId="0" borderId="0"/>
    <xf numFmtId="44" fontId="4" fillId="0" borderId="0" applyFill="0" applyBorder="0" applyAlignment="0" applyProtection="0"/>
    <xf numFmtId="44" fontId="2" fillId="0" borderId="0" applyFont="0" applyFill="0" applyBorder="0" applyAlignment="0" applyProtection="0"/>
    <xf numFmtId="169" fontId="4" fillId="0" borderId="0"/>
    <xf numFmtId="44" fontId="4" fillId="0" borderId="0" applyFill="0" applyBorder="0" applyAlignment="0" applyProtection="0"/>
    <xf numFmtId="40" fontId="2" fillId="0" borderId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4" fillId="0" borderId="0" applyFill="0" applyBorder="0" applyAlignment="0" applyProtection="0"/>
    <xf numFmtId="169" fontId="4" fillId="0" borderId="0"/>
    <xf numFmtId="44" fontId="4" fillId="0" borderId="0" applyFill="0" applyBorder="0" applyAlignment="0" applyProtection="0"/>
    <xf numFmtId="169" fontId="2" fillId="0" borderId="0"/>
    <xf numFmtId="169" fontId="4" fillId="0" borderId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2" fillId="0" borderId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0">
      <protection locked="0"/>
    </xf>
    <xf numFmtId="0" fontId="14" fillId="21" borderId="0" applyNumberFormat="0" applyBorder="0" applyAlignment="0" applyProtection="0"/>
    <xf numFmtId="0" fontId="45" fillId="49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37" fontId="46" fillId="0" borderId="0"/>
    <xf numFmtId="183" fontId="4" fillId="0" borderId="0"/>
    <xf numFmtId="0" fontId="25" fillId="0" borderId="0"/>
    <xf numFmtId="0" fontId="25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5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7" fillId="0" borderId="0"/>
    <xf numFmtId="0" fontId="4" fillId="0" borderId="0"/>
    <xf numFmtId="0" fontId="25" fillId="0" borderId="0"/>
    <xf numFmtId="0" fontId="25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50" borderId="11"/>
    <xf numFmtId="0" fontId="2" fillId="51" borderId="11" applyNumberFormat="0" applyAlignment="0" applyProtection="0"/>
    <xf numFmtId="0" fontId="2" fillId="51" borderId="11" applyNumberForma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173" fontId="34" fillId="0" borderId="0">
      <protection locked="0"/>
    </xf>
    <xf numFmtId="10" fontId="4" fillId="0" borderId="0" applyFont="0" applyFill="0" applyBorder="0" applyAlignment="0" applyProtection="0"/>
    <xf numFmtId="9" fontId="2" fillId="0" borderId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12" applyNumberFormat="0" applyFont="0" applyBorder="0" applyAlignment="0"/>
    <xf numFmtId="9" fontId="4" fillId="0" borderId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39" fillId="0" borderId="0">
      <protection locked="0"/>
    </xf>
    <xf numFmtId="0" fontId="59" fillId="0" borderId="0" applyNumberFormat="0" applyBorder="0" applyProtection="0"/>
    <xf numFmtId="187" fontId="59" fillId="0" borderId="0" applyBorder="0" applyProtection="0"/>
    <xf numFmtId="38" fontId="49" fillId="0" borderId="0"/>
    <xf numFmtId="0" fontId="16" fillId="34" borderId="13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173" fontId="50" fillId="0" borderId="0">
      <protection locked="0"/>
    </xf>
    <xf numFmtId="17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43" fontId="2" fillId="0" borderId="0" applyFont="0" applyFill="0" applyBorder="0" applyAlignment="0" applyProtection="0"/>
    <xf numFmtId="165" fontId="4" fillId="0" borderId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85" fontId="53" fillId="0" borderId="0" applyBorder="0" applyProtection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72" fontId="4" fillId="0" borderId="0"/>
    <xf numFmtId="172" fontId="4" fillId="0" borderId="0" applyFill="0" applyBorder="0" applyAlignment="0" applyProtection="0"/>
    <xf numFmtId="0" fontId="44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9" fillId="0" borderId="1" applyNumberFormat="0" applyFill="0" applyAlignment="0" applyProtection="0"/>
    <xf numFmtId="0" fontId="10" fillId="0" borderId="15" applyNumberFormat="0" applyFill="0" applyAlignment="0" applyProtection="0"/>
    <xf numFmtId="0" fontId="30" fillId="0" borderId="2" applyNumberFormat="0" applyFill="0" applyAlignment="0" applyProtection="0"/>
    <xf numFmtId="0" fontId="11" fillId="0" borderId="16" applyNumberFormat="0" applyFill="0" applyAlignment="0" applyProtection="0"/>
    <xf numFmtId="0" fontId="3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8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9" fillId="36" borderId="5" applyNumberFormat="0" applyAlignment="0" applyProtection="0"/>
    <xf numFmtId="0" fontId="19" fillId="36" borderId="5" applyNumberFormat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" fillId="0" borderId="0"/>
    <xf numFmtId="170" fontId="2" fillId="0" borderId="0"/>
    <xf numFmtId="171" fontId="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43" fontId="25" fillId="0" borderId="0" applyFont="0" applyFill="0" applyBorder="0" applyAlignment="0" applyProtection="0"/>
    <xf numFmtId="170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7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" fillId="0" borderId="0"/>
    <xf numFmtId="172" fontId="4" fillId="0" borderId="0" applyFill="0" applyBorder="0" applyAlignment="0" applyProtection="0"/>
    <xf numFmtId="43" fontId="2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65" fillId="0" borderId="0"/>
  </cellStyleXfs>
  <cellXfs count="193">
    <xf numFmtId="0" fontId="0" fillId="0" borderId="0" xfId="0"/>
    <xf numFmtId="1" fontId="5" fillId="48" borderId="0" xfId="685" applyNumberFormat="1" applyFont="1" applyFill="1" applyBorder="1" applyAlignment="1" applyProtection="1">
      <alignment horizontal="center" vertical="center"/>
    </xf>
    <xf numFmtId="1" fontId="5" fillId="55" borderId="0" xfId="685" applyNumberFormat="1" applyFont="1" applyFill="1" applyBorder="1" applyAlignment="1" applyProtection="1">
      <alignment horizontal="center" vertical="center"/>
    </xf>
    <xf numFmtId="4" fontId="5" fillId="58" borderId="20" xfId="770" applyNumberFormat="1" applyFont="1" applyFill="1" applyBorder="1" applyAlignment="1" applyProtection="1">
      <alignment vertical="center"/>
      <protection locked="0"/>
    </xf>
    <xf numFmtId="4" fontId="5" fillId="59" borderId="37" xfId="770" applyNumberFormat="1" applyFont="1" applyFill="1" applyBorder="1" applyAlignment="1" applyProtection="1">
      <alignment vertical="center"/>
      <protection locked="0"/>
    </xf>
    <xf numFmtId="4" fontId="5" fillId="58" borderId="37" xfId="770" applyNumberFormat="1" applyFont="1" applyFill="1" applyBorder="1" applyAlignment="1" applyProtection="1">
      <alignment vertical="center"/>
      <protection locked="0"/>
    </xf>
    <xf numFmtId="4" fontId="5" fillId="59" borderId="19" xfId="770" applyNumberFormat="1" applyFont="1" applyFill="1" applyBorder="1" applyAlignment="1" applyProtection="1">
      <alignment vertical="center"/>
      <protection locked="0"/>
    </xf>
    <xf numFmtId="4" fontId="5" fillId="59" borderId="20" xfId="770" applyNumberFormat="1" applyFont="1" applyFill="1" applyBorder="1" applyAlignment="1" applyProtection="1">
      <alignment vertical="center"/>
      <protection locked="0"/>
    </xf>
    <xf numFmtId="10" fontId="67" fillId="58" borderId="9" xfId="772" applyNumberFormat="1" applyFont="1" applyFill="1" applyBorder="1" applyAlignment="1" applyProtection="1">
      <alignment horizontal="center" vertical="center" wrapText="1"/>
      <protection locked="0"/>
    </xf>
    <xf numFmtId="0" fontId="64" fillId="56" borderId="0" xfId="0" applyFont="1" applyFill="1" applyAlignment="1">
      <alignment horizontal="center"/>
    </xf>
    <xf numFmtId="0" fontId="64" fillId="55" borderId="0" xfId="0" applyFont="1" applyFill="1"/>
    <xf numFmtId="0" fontId="0" fillId="55" borderId="0" xfId="0" applyFill="1"/>
    <xf numFmtId="0" fontId="0" fillId="56" borderId="0" xfId="0" applyFill="1"/>
    <xf numFmtId="0" fontId="66" fillId="60" borderId="9" xfId="0" applyFont="1" applyFill="1" applyBorder="1" applyAlignment="1">
      <alignment horizontal="center" vertical="center" wrapText="1"/>
    </xf>
    <xf numFmtId="0" fontId="66" fillId="60" borderId="9" xfId="0" applyFont="1" applyFill="1" applyBorder="1" applyAlignment="1">
      <alignment horizontal="justify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justify" vertical="center" wrapText="1"/>
    </xf>
    <xf numFmtId="0" fontId="66" fillId="56" borderId="9" xfId="0" applyFont="1" applyFill="1" applyBorder="1" applyAlignment="1">
      <alignment horizontal="center" vertical="center" wrapText="1"/>
    </xf>
    <xf numFmtId="0" fontId="66" fillId="56" borderId="9" xfId="0" applyFont="1" applyFill="1" applyBorder="1" applyAlignment="1">
      <alignment horizontal="justify" vertical="center" wrapText="1"/>
    </xf>
    <xf numFmtId="0" fontId="66" fillId="0" borderId="9" xfId="0" applyFont="1" applyBorder="1" applyAlignment="1">
      <alignment vertical="center" wrapText="1"/>
    </xf>
    <xf numFmtId="0" fontId="60" fillId="57" borderId="0" xfId="770" applyFont="1" applyFill="1" applyAlignment="1">
      <alignment horizontal="left" vertical="center"/>
    </xf>
    <xf numFmtId="168" fontId="7" fillId="57" borderId="0" xfId="770" applyNumberFormat="1" applyFont="1" applyFill="1" applyAlignment="1">
      <alignment horizontal="left" vertical="center" wrapText="1"/>
    </xf>
    <xf numFmtId="167" fontId="7" fillId="57" borderId="0" xfId="770" applyNumberFormat="1" applyFont="1" applyFill="1" applyAlignment="1">
      <alignment horizontal="left" vertical="center"/>
    </xf>
    <xf numFmtId="2" fontId="7" fillId="57" borderId="0" xfId="770" applyNumberFormat="1" applyFont="1" applyFill="1" applyAlignment="1">
      <alignment vertical="center"/>
    </xf>
    <xf numFmtId="167" fontId="7" fillId="57" borderId="22" xfId="770" applyNumberFormat="1" applyFont="1" applyFill="1" applyBorder="1" applyAlignment="1">
      <alignment horizontal="center" vertical="center"/>
    </xf>
    <xf numFmtId="10" fontId="5" fillId="57" borderId="23" xfId="771" applyNumberFormat="1" applyFont="1" applyFill="1" applyBorder="1" applyAlignment="1" applyProtection="1">
      <alignment horizontal="center" vertical="center"/>
    </xf>
    <xf numFmtId="1" fontId="7" fillId="57" borderId="0" xfId="770" applyNumberFormat="1" applyFont="1" applyFill="1" applyAlignment="1">
      <alignment vertical="center"/>
    </xf>
    <xf numFmtId="167" fontId="7" fillId="57" borderId="0" xfId="770" applyNumberFormat="1" applyFont="1" applyFill="1" applyAlignment="1">
      <alignment horizontal="center" vertical="center"/>
    </xf>
    <xf numFmtId="0" fontId="28" fillId="0" borderId="0" xfId="770" applyFont="1"/>
    <xf numFmtId="0" fontId="5" fillId="52" borderId="0" xfId="770" applyFont="1" applyFill="1" applyAlignment="1">
      <alignment horizontal="justify" vertical="center" wrapText="1"/>
    </xf>
    <xf numFmtId="0" fontId="5" fillId="52" borderId="0" xfId="770" applyFont="1" applyFill="1" applyAlignment="1">
      <alignment horizontal="center" vertical="center"/>
    </xf>
    <xf numFmtId="2" fontId="5" fillId="52" borderId="0" xfId="770" applyNumberFormat="1" applyFont="1" applyFill="1" applyAlignment="1">
      <alignment horizontal="center" vertical="center"/>
    </xf>
    <xf numFmtId="2" fontId="5" fillId="52" borderId="0" xfId="770" applyNumberFormat="1" applyFont="1" applyFill="1" applyAlignment="1">
      <alignment horizontal="right" vertical="center"/>
    </xf>
    <xf numFmtId="2" fontId="7" fillId="52" borderId="21" xfId="770" applyNumberFormat="1" applyFont="1" applyFill="1" applyBorder="1" applyAlignment="1">
      <alignment horizontal="center" vertical="center" wrapText="1"/>
    </xf>
    <xf numFmtId="0" fontId="0" fillId="55" borderId="24" xfId="0" applyFill="1" applyBorder="1"/>
    <xf numFmtId="49" fontId="7" fillId="53" borderId="9" xfId="770" applyNumberFormat="1" applyFont="1" applyFill="1" applyBorder="1" applyAlignment="1">
      <alignment horizontal="center" vertical="center"/>
    </xf>
    <xf numFmtId="166" fontId="7" fillId="53" borderId="9" xfId="770" applyNumberFormat="1" applyFont="1" applyFill="1" applyBorder="1" applyAlignment="1">
      <alignment horizontal="left" vertical="justify" wrapText="1"/>
    </xf>
    <xf numFmtId="4" fontId="7" fillId="53" borderId="9" xfId="770" applyNumberFormat="1" applyFont="1" applyFill="1" applyBorder="1" applyAlignment="1">
      <alignment horizontal="right" vertical="center"/>
    </xf>
    <xf numFmtId="0" fontId="5" fillId="56" borderId="37" xfId="684" applyNumberFormat="1" applyFont="1" applyFill="1" applyBorder="1" applyAlignment="1">
      <alignment horizontal="center" vertical="center"/>
    </xf>
    <xf numFmtId="166" fontId="5" fillId="56" borderId="37" xfId="770" applyNumberFormat="1" applyFont="1" applyFill="1" applyBorder="1" applyAlignment="1">
      <alignment horizontal="left" vertical="center" wrapText="1"/>
    </xf>
    <xf numFmtId="166" fontId="5" fillId="56" borderId="37" xfId="770" applyNumberFormat="1" applyFont="1" applyFill="1" applyBorder="1" applyAlignment="1">
      <alignment horizontal="center" vertical="center"/>
    </xf>
    <xf numFmtId="4" fontId="5" fillId="56" borderId="37" xfId="770" applyNumberFormat="1" applyFont="1" applyFill="1" applyBorder="1" applyAlignment="1">
      <alignment horizontal="center" vertical="center"/>
    </xf>
    <xf numFmtId="4" fontId="5" fillId="0" borderId="20" xfId="770" applyNumberFormat="1" applyFont="1" applyBorder="1" applyAlignment="1">
      <alignment horizontal="right" vertical="center"/>
    </xf>
    <xf numFmtId="4" fontId="5" fillId="0" borderId="37" xfId="770" applyNumberFormat="1" applyFont="1" applyBorder="1" applyAlignment="1">
      <alignment vertical="center"/>
    </xf>
    <xf numFmtId="4" fontId="5" fillId="0" borderId="37" xfId="770" applyNumberFormat="1" applyFont="1" applyBorder="1" applyAlignment="1">
      <alignment horizontal="right" vertical="center"/>
    </xf>
    <xf numFmtId="166" fontId="5" fillId="57" borderId="20" xfId="770" applyNumberFormat="1" applyFont="1" applyFill="1" applyBorder="1" applyAlignment="1">
      <alignment horizontal="left" vertical="center" wrapText="1"/>
    </xf>
    <xf numFmtId="166" fontId="5" fillId="57" borderId="33" xfId="770" applyNumberFormat="1" applyFont="1" applyFill="1" applyBorder="1" applyAlignment="1">
      <alignment horizontal="center" vertical="center"/>
    </xf>
    <xf numFmtId="4" fontId="5" fillId="57" borderId="33" xfId="770" applyNumberFormat="1" applyFont="1" applyFill="1" applyBorder="1" applyAlignment="1">
      <alignment horizontal="center" vertical="center"/>
    </xf>
    <xf numFmtId="166" fontId="5" fillId="56" borderId="20" xfId="770" applyNumberFormat="1" applyFont="1" applyFill="1" applyBorder="1" applyAlignment="1">
      <alignment horizontal="left" vertical="center" wrapText="1"/>
    </xf>
    <xf numFmtId="166" fontId="5" fillId="56" borderId="20" xfId="770" applyNumberFormat="1" applyFont="1" applyFill="1" applyBorder="1" applyAlignment="1">
      <alignment horizontal="center" vertical="center"/>
    </xf>
    <xf numFmtId="4" fontId="5" fillId="56" borderId="20" xfId="770" applyNumberFormat="1" applyFont="1" applyFill="1" applyBorder="1" applyAlignment="1">
      <alignment horizontal="center" vertical="center"/>
    </xf>
    <xf numFmtId="0" fontId="7" fillId="60" borderId="9" xfId="684" applyNumberFormat="1" applyFont="1" applyFill="1" applyBorder="1" applyAlignment="1">
      <alignment horizontal="center" vertical="center"/>
    </xf>
    <xf numFmtId="166" fontId="7" fillId="53" borderId="41" xfId="770" applyNumberFormat="1" applyFont="1" applyFill="1" applyBorder="1" applyAlignment="1">
      <alignment horizontal="left" vertical="center" wrapText="1"/>
    </xf>
    <xf numFmtId="166" fontId="5" fillId="53" borderId="41" xfId="770" applyNumberFormat="1" applyFont="1" applyFill="1" applyBorder="1" applyAlignment="1">
      <alignment horizontal="center" vertical="center"/>
    </xf>
    <xf numFmtId="4" fontId="5" fillId="60" borderId="41" xfId="770" applyNumberFormat="1" applyFont="1" applyFill="1" applyBorder="1" applyAlignment="1">
      <alignment horizontal="center" vertical="center"/>
    </xf>
    <xf numFmtId="4" fontId="5" fillId="60" borderId="41" xfId="770" applyNumberFormat="1" applyFont="1" applyFill="1" applyBorder="1" applyAlignment="1">
      <alignment vertical="center"/>
    </xf>
    <xf numFmtId="4" fontId="5" fillId="60" borderId="45" xfId="770" applyNumberFormat="1" applyFont="1" applyFill="1" applyBorder="1" applyAlignment="1">
      <alignment horizontal="right" vertical="center"/>
    </xf>
    <xf numFmtId="4" fontId="5" fillId="60" borderId="45" xfId="770" applyNumberFormat="1" applyFont="1" applyFill="1" applyBorder="1" applyAlignment="1">
      <alignment vertical="center"/>
    </xf>
    <xf numFmtId="4" fontId="7" fillId="60" borderId="45" xfId="770" applyNumberFormat="1" applyFont="1" applyFill="1" applyBorder="1" applyAlignment="1">
      <alignment horizontal="right" vertical="center"/>
    </xf>
    <xf numFmtId="0" fontId="5" fillId="56" borderId="33" xfId="684" applyNumberFormat="1" applyFont="1" applyFill="1" applyBorder="1" applyAlignment="1">
      <alignment horizontal="center" vertical="center"/>
    </xf>
    <xf numFmtId="166" fontId="5" fillId="57" borderId="37" xfId="770" applyNumberFormat="1" applyFont="1" applyFill="1" applyBorder="1" applyAlignment="1">
      <alignment horizontal="left" vertical="center" wrapText="1"/>
    </xf>
    <xf numFmtId="166" fontId="5" fillId="57" borderId="20" xfId="770" applyNumberFormat="1" applyFont="1" applyFill="1" applyBorder="1" applyAlignment="1">
      <alignment horizontal="center" vertical="center"/>
    </xf>
    <xf numFmtId="4" fontId="5" fillId="57" borderId="20" xfId="770" applyNumberFormat="1" applyFont="1" applyFill="1" applyBorder="1" applyAlignment="1">
      <alignment horizontal="center" vertical="center"/>
    </xf>
    <xf numFmtId="4" fontId="5" fillId="0" borderId="20" xfId="770" applyNumberFormat="1" applyFont="1" applyBorder="1" applyAlignment="1">
      <alignment vertical="center"/>
    </xf>
    <xf numFmtId="166" fontId="7" fillId="53" borderId="44" xfId="770" applyNumberFormat="1" applyFont="1" applyFill="1" applyBorder="1" applyAlignment="1">
      <alignment horizontal="left" vertical="justify" wrapText="1"/>
    </xf>
    <xf numFmtId="4" fontId="7" fillId="53" borderId="45" xfId="770" applyNumberFormat="1" applyFont="1" applyFill="1" applyBorder="1" applyAlignment="1">
      <alignment horizontal="right" vertical="center"/>
    </xf>
    <xf numFmtId="1" fontId="5" fillId="56" borderId="37" xfId="685" applyNumberFormat="1" applyFont="1" applyFill="1" applyBorder="1" applyAlignment="1" applyProtection="1">
      <alignment horizontal="center" vertical="center"/>
    </xf>
    <xf numFmtId="166" fontId="5" fillId="57" borderId="37" xfId="770" applyNumberFormat="1" applyFont="1" applyFill="1" applyBorder="1" applyAlignment="1">
      <alignment horizontal="center" vertical="center"/>
    </xf>
    <xf numFmtId="4" fontId="5" fillId="57" borderId="37" xfId="770" applyNumberFormat="1" applyFont="1" applyFill="1" applyBorder="1" applyAlignment="1">
      <alignment horizontal="center" vertical="center"/>
    </xf>
    <xf numFmtId="166" fontId="7" fillId="53" borderId="40" xfId="770" applyNumberFormat="1" applyFont="1" applyFill="1" applyBorder="1" applyAlignment="1">
      <alignment horizontal="left" vertical="justify" wrapText="1"/>
    </xf>
    <xf numFmtId="49" fontId="7" fillId="53" borderId="19" xfId="770" applyNumberFormat="1" applyFont="1" applyFill="1" applyBorder="1" applyAlignment="1">
      <alignment horizontal="center" vertical="center"/>
    </xf>
    <xf numFmtId="166" fontId="7" fillId="53" borderId="46" xfId="770" applyNumberFormat="1" applyFont="1" applyFill="1" applyBorder="1" applyAlignment="1">
      <alignment horizontal="left" vertical="justify" wrapText="1"/>
    </xf>
    <xf numFmtId="166" fontId="7" fillId="53" borderId="0" xfId="770" applyNumberFormat="1" applyFont="1" applyFill="1" applyAlignment="1">
      <alignment horizontal="left" vertical="justify" wrapText="1"/>
    </xf>
    <xf numFmtId="166" fontId="7" fillId="53" borderId="52" xfId="770" applyNumberFormat="1" applyFont="1" applyFill="1" applyBorder="1" applyAlignment="1">
      <alignment horizontal="left" vertical="justify" wrapText="1"/>
    </xf>
    <xf numFmtId="166" fontId="7" fillId="53" borderId="19" xfId="770" applyNumberFormat="1" applyFont="1" applyFill="1" applyBorder="1" applyAlignment="1">
      <alignment horizontal="left" vertical="justify" wrapText="1"/>
    </xf>
    <xf numFmtId="4" fontId="7" fillId="53" borderId="19" xfId="770" applyNumberFormat="1" applyFont="1" applyFill="1" applyBorder="1" applyAlignment="1">
      <alignment horizontal="right" vertical="center"/>
    </xf>
    <xf numFmtId="166" fontId="7" fillId="53" borderId="38" xfId="770" applyNumberFormat="1" applyFont="1" applyFill="1" applyBorder="1" applyAlignment="1">
      <alignment vertical="center" wrapText="1"/>
    </xf>
    <xf numFmtId="166" fontId="7" fillId="53" borderId="39" xfId="770" applyNumberFormat="1" applyFont="1" applyFill="1" applyBorder="1" applyAlignment="1">
      <alignment vertical="justify"/>
    </xf>
    <xf numFmtId="166" fontId="7" fillId="53" borderId="40" xfId="770" applyNumberFormat="1" applyFont="1" applyFill="1" applyBorder="1" applyAlignment="1">
      <alignment vertical="justify"/>
    </xf>
    <xf numFmtId="166" fontId="7" fillId="53" borderId="38" xfId="770" applyNumberFormat="1" applyFont="1" applyFill="1" applyBorder="1" applyAlignment="1">
      <alignment horizontal="left" vertical="center" wrapText="1"/>
    </xf>
    <xf numFmtId="166" fontId="62" fillId="57" borderId="37" xfId="770" applyNumberFormat="1" applyFont="1" applyFill="1" applyBorder="1" applyAlignment="1">
      <alignment horizontal="justify" vertical="center" wrapText="1"/>
    </xf>
    <xf numFmtId="4" fontId="5" fillId="0" borderId="33" xfId="770" applyNumberFormat="1" applyFont="1" applyBorder="1" applyAlignment="1">
      <alignment horizontal="right" vertical="center"/>
    </xf>
    <xf numFmtId="4" fontId="5" fillId="0" borderId="33" xfId="770" applyNumberFormat="1" applyFont="1" applyBorder="1" applyAlignment="1">
      <alignment vertical="center"/>
    </xf>
    <xf numFmtId="1" fontId="7" fillId="60" borderId="9" xfId="685" applyNumberFormat="1" applyFont="1" applyFill="1" applyBorder="1" applyAlignment="1" applyProtection="1">
      <alignment horizontal="center" vertical="center"/>
    </xf>
    <xf numFmtId="166" fontId="5" fillId="53" borderId="39" xfId="770" applyNumberFormat="1" applyFont="1" applyFill="1" applyBorder="1" applyAlignment="1">
      <alignment horizontal="center" vertical="center"/>
    </xf>
    <xf numFmtId="4" fontId="5" fillId="53" borderId="39" xfId="770" applyNumberFormat="1" applyFont="1" applyFill="1" applyBorder="1" applyAlignment="1">
      <alignment horizontal="center" vertical="center"/>
    </xf>
    <xf numFmtId="4" fontId="5" fillId="53" borderId="39" xfId="770" applyNumberFormat="1" applyFont="1" applyFill="1" applyBorder="1" applyAlignment="1">
      <alignment vertical="center"/>
    </xf>
    <xf numFmtId="4" fontId="5" fillId="53" borderId="40" xfId="770" applyNumberFormat="1" applyFont="1" applyFill="1" applyBorder="1" applyAlignment="1">
      <alignment vertical="center"/>
    </xf>
    <xf numFmtId="4" fontId="7" fillId="53" borderId="9" xfId="770" applyNumberFormat="1" applyFont="1" applyFill="1" applyBorder="1" applyAlignment="1">
      <alignment vertical="center"/>
    </xf>
    <xf numFmtId="4" fontId="5" fillId="60" borderId="39" xfId="770" applyNumberFormat="1" applyFont="1" applyFill="1" applyBorder="1" applyAlignment="1">
      <alignment horizontal="right" vertical="center"/>
    </xf>
    <xf numFmtId="4" fontId="5" fillId="60" borderId="39" xfId="770" applyNumberFormat="1" applyFont="1" applyFill="1" applyBorder="1" applyAlignment="1">
      <alignment vertical="center"/>
    </xf>
    <xf numFmtId="4" fontId="5" fillId="60" borderId="40" xfId="770" applyNumberFormat="1" applyFont="1" applyFill="1" applyBorder="1" applyAlignment="1">
      <alignment vertical="center"/>
    </xf>
    <xf numFmtId="4" fontId="7" fillId="60" borderId="9" xfId="770" applyNumberFormat="1" applyFont="1" applyFill="1" applyBorder="1" applyAlignment="1">
      <alignment horizontal="right" vertical="center"/>
    </xf>
    <xf numFmtId="166" fontId="5" fillId="57" borderId="37" xfId="770" applyNumberFormat="1" applyFont="1" applyFill="1" applyBorder="1" applyAlignment="1">
      <alignment horizontal="justify" vertical="center" wrapText="1"/>
    </xf>
    <xf numFmtId="184" fontId="7" fillId="53" borderId="9" xfId="770" applyNumberFormat="1" applyFont="1" applyFill="1" applyBorder="1" applyAlignment="1">
      <alignment horizontal="right" vertical="center"/>
    </xf>
    <xf numFmtId="166" fontId="5" fillId="52" borderId="0" xfId="770" applyNumberFormat="1" applyFont="1" applyFill="1" applyAlignment="1">
      <alignment horizontal="left" vertical="justify" wrapText="1"/>
    </xf>
    <xf numFmtId="166" fontId="5" fillId="52" borderId="0" xfId="770" applyNumberFormat="1" applyFont="1" applyFill="1" applyAlignment="1">
      <alignment horizontal="center" vertical="center"/>
    </xf>
    <xf numFmtId="2" fontId="5" fillId="52" borderId="0" xfId="770" applyNumberFormat="1" applyFont="1" applyFill="1" applyAlignment="1">
      <alignment vertical="center"/>
    </xf>
    <xf numFmtId="166" fontId="5" fillId="59" borderId="0" xfId="770" applyNumberFormat="1" applyFont="1" applyFill="1" applyAlignment="1">
      <alignment horizontal="center" vertical="justify" wrapText="1"/>
    </xf>
    <xf numFmtId="166" fontId="5" fillId="54" borderId="0" xfId="770" applyNumberFormat="1" applyFont="1" applyFill="1" applyAlignment="1">
      <alignment horizontal="left" vertical="justify" wrapText="1"/>
    </xf>
    <xf numFmtId="166" fontId="5" fillId="54" borderId="0" xfId="770" applyNumberFormat="1" applyFont="1" applyFill="1" applyAlignment="1">
      <alignment horizontal="center" vertical="center"/>
    </xf>
    <xf numFmtId="2" fontId="5" fillId="54" borderId="0" xfId="770" applyNumberFormat="1" applyFont="1" applyFill="1" applyAlignment="1">
      <alignment horizontal="center" vertical="center"/>
    </xf>
    <xf numFmtId="2" fontId="5" fillId="54" borderId="0" xfId="770" applyNumberFormat="1" applyFont="1" applyFill="1" applyAlignment="1">
      <alignment vertical="center"/>
    </xf>
    <xf numFmtId="2" fontId="5" fillId="54" borderId="0" xfId="770" applyNumberFormat="1" applyFont="1" applyFill="1" applyAlignment="1">
      <alignment horizontal="right" vertical="center"/>
    </xf>
    <xf numFmtId="2" fontId="3" fillId="52" borderId="0" xfId="770" applyNumberFormat="1" applyFont="1" applyFill="1" applyAlignment="1">
      <alignment horizontal="right" vertical="center"/>
    </xf>
    <xf numFmtId="2" fontId="68" fillId="56" borderId="0" xfId="0" applyNumberFormat="1" applyFont="1" applyFill="1" applyAlignment="1">
      <alignment horizontal="right"/>
    </xf>
    <xf numFmtId="188" fontId="67" fillId="48" borderId="0" xfId="772" quotePrefix="1" applyNumberFormat="1" applyFont="1" applyFill="1" applyAlignment="1">
      <alignment horizontal="center" vertical="top"/>
    </xf>
    <xf numFmtId="0" fontId="70" fillId="48" borderId="0" xfId="772" applyFont="1" applyFill="1" applyAlignment="1">
      <alignment vertical="center"/>
    </xf>
    <xf numFmtId="0" fontId="70" fillId="48" borderId="0" xfId="772" applyFont="1" applyFill="1" applyAlignment="1">
      <alignment horizontal="center" vertical="center"/>
    </xf>
    <xf numFmtId="10" fontId="67" fillId="48" borderId="0" xfId="772" applyNumberFormat="1" applyFont="1" applyFill="1" applyAlignment="1">
      <alignment horizontal="center" vertical="center"/>
    </xf>
    <xf numFmtId="0" fontId="67" fillId="48" borderId="0" xfId="772" applyFont="1" applyFill="1" applyAlignment="1">
      <alignment horizontal="right" vertical="center"/>
    </xf>
    <xf numFmtId="2" fontId="67" fillId="48" borderId="0" xfId="772" applyNumberFormat="1" applyFont="1" applyFill="1" applyAlignment="1">
      <alignment horizontal="center" vertical="justify"/>
    </xf>
    <xf numFmtId="188" fontId="67" fillId="56" borderId="25" xfId="772" quotePrefix="1" applyNumberFormat="1" applyFont="1" applyFill="1" applyBorder="1" applyAlignment="1">
      <alignment horizontal="center" vertical="top"/>
    </xf>
    <xf numFmtId="188" fontId="70" fillId="56" borderId="24" xfId="772" applyNumberFormat="1" applyFont="1" applyFill="1" applyBorder="1" applyAlignment="1">
      <alignment horizontal="center" vertical="center"/>
    </xf>
    <xf numFmtId="188" fontId="70" fillId="56" borderId="29" xfId="772" applyNumberFormat="1" applyFont="1" applyFill="1" applyBorder="1" applyAlignment="1">
      <alignment horizontal="center" vertical="center"/>
    </xf>
    <xf numFmtId="1" fontId="67" fillId="56" borderId="31" xfId="772" applyNumberFormat="1" applyFont="1" applyFill="1" applyBorder="1" applyAlignment="1">
      <alignment horizontal="center" vertical="center" wrapText="1"/>
    </xf>
    <xf numFmtId="0" fontId="67" fillId="56" borderId="31" xfId="772" applyFont="1" applyFill="1" applyBorder="1" applyAlignment="1">
      <alignment horizontal="left" vertical="center" wrapText="1"/>
    </xf>
    <xf numFmtId="4" fontId="67" fillId="56" borderId="53" xfId="772" applyNumberFormat="1" applyFont="1" applyFill="1" applyBorder="1" applyAlignment="1">
      <alignment horizontal="right" vertical="center" wrapText="1"/>
    </xf>
    <xf numFmtId="189" fontId="67" fillId="56" borderId="32" xfId="772" applyNumberFormat="1" applyFont="1" applyFill="1" applyBorder="1" applyAlignment="1">
      <alignment horizontal="right" vertical="center" wrapText="1"/>
    </xf>
    <xf numFmtId="10" fontId="67" fillId="58" borderId="35" xfId="772" applyNumberFormat="1" applyFont="1" applyFill="1" applyBorder="1" applyAlignment="1" applyProtection="1">
      <alignment horizontal="center" vertical="center" wrapText="1"/>
      <protection locked="0"/>
    </xf>
    <xf numFmtId="10" fontId="67" fillId="58" borderId="54" xfId="772" applyNumberFormat="1" applyFont="1" applyFill="1" applyBorder="1" applyAlignment="1" applyProtection="1">
      <alignment horizontal="center" vertical="center" wrapText="1"/>
      <protection locked="0"/>
    </xf>
    <xf numFmtId="17" fontId="67" fillId="56" borderId="31" xfId="772" applyNumberFormat="1" applyFont="1" applyFill="1" applyBorder="1" applyAlignment="1">
      <alignment horizontal="left" vertical="center" wrapText="1"/>
    </xf>
    <xf numFmtId="189" fontId="67" fillId="56" borderId="31" xfId="772" applyNumberFormat="1" applyFont="1" applyFill="1" applyBorder="1" applyAlignment="1">
      <alignment horizontal="right" vertical="center" wrapText="1"/>
    </xf>
    <xf numFmtId="10" fontId="67" fillId="58" borderId="39" xfId="772" applyNumberFormat="1" applyFont="1" applyFill="1" applyBorder="1" applyAlignment="1" applyProtection="1">
      <alignment horizontal="center" vertical="center" wrapText="1"/>
      <protection locked="0"/>
    </xf>
    <xf numFmtId="10" fontId="67" fillId="58" borderId="55" xfId="772" applyNumberFormat="1" applyFont="1" applyFill="1" applyBorder="1" applyAlignment="1" applyProtection="1">
      <alignment horizontal="center" vertical="center" wrapText="1"/>
      <protection locked="0"/>
    </xf>
    <xf numFmtId="17" fontId="67" fillId="56" borderId="31" xfId="772" applyNumberFormat="1" applyFont="1" applyFill="1" applyBorder="1" applyAlignment="1">
      <alignment horizontal="left" wrapText="1"/>
    </xf>
    <xf numFmtId="189" fontId="67" fillId="56" borderId="57" xfId="772" applyNumberFormat="1" applyFont="1" applyFill="1" applyBorder="1" applyAlignment="1">
      <alignment horizontal="right" vertical="center" wrapText="1"/>
    </xf>
    <xf numFmtId="10" fontId="70" fillId="56" borderId="32" xfId="772" applyNumberFormat="1" applyFont="1" applyFill="1" applyBorder="1" applyAlignment="1">
      <alignment horizontal="center"/>
    </xf>
    <xf numFmtId="189" fontId="67" fillId="56" borderId="56" xfId="772" applyNumberFormat="1" applyFont="1" applyFill="1" applyBorder="1" applyAlignment="1">
      <alignment horizontal="right"/>
    </xf>
    <xf numFmtId="10" fontId="67" fillId="56" borderId="32" xfId="772" applyNumberFormat="1" applyFont="1" applyFill="1" applyBorder="1" applyAlignment="1">
      <alignment horizontal="center"/>
    </xf>
    <xf numFmtId="4" fontId="70" fillId="56" borderId="31" xfId="772" applyNumberFormat="1" applyFont="1" applyFill="1" applyBorder="1" applyAlignment="1">
      <alignment horizontal="right"/>
    </xf>
    <xf numFmtId="189" fontId="70" fillId="56" borderId="31" xfId="772" applyNumberFormat="1" applyFont="1" applyFill="1" applyBorder="1" applyAlignment="1">
      <alignment horizontal="right"/>
    </xf>
    <xf numFmtId="10" fontId="70" fillId="56" borderId="31" xfId="772" applyNumberFormat="1" applyFont="1" applyFill="1" applyBorder="1" applyAlignment="1">
      <alignment horizontal="center"/>
    </xf>
    <xf numFmtId="0" fontId="66" fillId="56" borderId="0" xfId="0" applyFont="1" applyFill="1"/>
    <xf numFmtId="2" fontId="5" fillId="59" borderId="0" xfId="770" applyNumberFormat="1" applyFont="1" applyFill="1" applyAlignment="1" applyProtection="1">
      <alignment horizontal="center" vertical="center"/>
      <protection locked="0"/>
    </xf>
    <xf numFmtId="166" fontId="5" fillId="59" borderId="0" xfId="770" applyNumberFormat="1" applyFont="1" applyFill="1" applyAlignment="1" applyProtection="1">
      <alignment horizontal="center" vertical="justify" wrapText="1"/>
      <protection locked="0"/>
    </xf>
    <xf numFmtId="166" fontId="7" fillId="53" borderId="38" xfId="770" applyNumberFormat="1" applyFont="1" applyFill="1" applyBorder="1" applyAlignment="1">
      <alignment horizontal="right" vertical="center" wrapText="1"/>
    </xf>
    <xf numFmtId="166" fontId="7" fillId="53" borderId="39" xfId="770" applyNumberFormat="1" applyFont="1" applyFill="1" applyBorder="1" applyAlignment="1">
      <alignment horizontal="right" vertical="center" wrapText="1"/>
    </xf>
    <xf numFmtId="166" fontId="7" fillId="53" borderId="40" xfId="770" applyNumberFormat="1" applyFont="1" applyFill="1" applyBorder="1" applyAlignment="1">
      <alignment horizontal="right" vertical="center" wrapText="1"/>
    </xf>
    <xf numFmtId="166" fontId="7" fillId="53" borderId="34" xfId="770" applyNumberFormat="1" applyFont="1" applyFill="1" applyBorder="1" applyAlignment="1">
      <alignment horizontal="left" vertical="justify" wrapText="1"/>
    </xf>
    <xf numFmtId="166" fontId="7" fillId="53" borderId="35" xfId="770" applyNumberFormat="1" applyFont="1" applyFill="1" applyBorder="1" applyAlignment="1">
      <alignment horizontal="left" vertical="justify" wrapText="1"/>
    </xf>
    <xf numFmtId="166" fontId="7" fillId="53" borderId="36" xfId="770" applyNumberFormat="1" applyFont="1" applyFill="1" applyBorder="1" applyAlignment="1">
      <alignment horizontal="left" vertical="justify" wrapText="1"/>
    </xf>
    <xf numFmtId="166" fontId="7" fillId="53" borderId="42" xfId="770" applyNumberFormat="1" applyFont="1" applyFill="1" applyBorder="1" applyAlignment="1">
      <alignment horizontal="left" vertical="justify" wrapText="1"/>
    </xf>
    <xf numFmtId="166" fontId="7" fillId="53" borderId="43" xfId="770" applyNumberFormat="1" applyFont="1" applyFill="1" applyBorder="1" applyAlignment="1">
      <alignment horizontal="left" vertical="justify" wrapText="1"/>
    </xf>
    <xf numFmtId="166" fontId="7" fillId="53" borderId="38" xfId="770" applyNumberFormat="1" applyFont="1" applyFill="1" applyBorder="1" applyAlignment="1">
      <alignment horizontal="left" vertical="justify" wrapText="1"/>
    </xf>
    <xf numFmtId="166" fontId="7" fillId="53" borderId="39" xfId="770" applyNumberFormat="1" applyFont="1" applyFill="1" applyBorder="1" applyAlignment="1">
      <alignment horizontal="left" vertical="justify" wrapText="1"/>
    </xf>
    <xf numFmtId="166" fontId="7" fillId="53" borderId="40" xfId="770" applyNumberFormat="1" applyFont="1" applyFill="1" applyBorder="1" applyAlignment="1">
      <alignment horizontal="left" vertical="justify" wrapText="1"/>
    </xf>
    <xf numFmtId="166" fontId="7" fillId="53" borderId="38" xfId="770" applyNumberFormat="1" applyFont="1" applyFill="1" applyBorder="1" applyAlignment="1">
      <alignment horizontal="left" vertical="center" wrapText="1"/>
    </xf>
    <xf numFmtId="166" fontId="7" fillId="53" borderId="39" xfId="770" applyNumberFormat="1" applyFont="1" applyFill="1" applyBorder="1" applyAlignment="1">
      <alignment horizontal="left" vertical="center" wrapText="1"/>
    </xf>
    <xf numFmtId="166" fontId="7" fillId="53" borderId="40" xfId="770" applyNumberFormat="1" applyFont="1" applyFill="1" applyBorder="1" applyAlignment="1">
      <alignment horizontal="left" vertical="center" wrapText="1"/>
    </xf>
    <xf numFmtId="1" fontId="61" fillId="57" borderId="0" xfId="770" applyNumberFormat="1" applyFont="1" applyFill="1" applyAlignment="1">
      <alignment horizontal="center" vertical="center"/>
    </xf>
    <xf numFmtId="0" fontId="7" fillId="59" borderId="0" xfId="770" applyFont="1" applyFill="1" applyAlignment="1" applyProtection="1">
      <alignment horizontal="left" vertical="center" wrapText="1"/>
      <protection locked="0"/>
    </xf>
    <xf numFmtId="49" fontId="7" fillId="57" borderId="0" xfId="770" applyNumberFormat="1" applyFont="1" applyFill="1" applyAlignment="1">
      <alignment horizontal="left" vertical="center"/>
    </xf>
    <xf numFmtId="49" fontId="7" fillId="57" borderId="47" xfId="770" applyNumberFormat="1" applyFont="1" applyFill="1" applyBorder="1" applyAlignment="1">
      <alignment horizontal="left" vertical="center"/>
    </xf>
    <xf numFmtId="1" fontId="60" fillId="52" borderId="48" xfId="770" applyNumberFormat="1" applyFont="1" applyFill="1" applyBorder="1" applyAlignment="1">
      <alignment horizontal="center" vertical="center" wrapText="1"/>
    </xf>
    <xf numFmtId="1" fontId="60" fillId="52" borderId="51" xfId="770" applyNumberFormat="1" applyFont="1" applyFill="1" applyBorder="1" applyAlignment="1">
      <alignment horizontal="center" vertical="center" wrapText="1"/>
    </xf>
    <xf numFmtId="0" fontId="7" fillId="52" borderId="49" xfId="770" applyFont="1" applyFill="1" applyBorder="1" applyAlignment="1">
      <alignment horizontal="center" vertical="center" wrapText="1"/>
    </xf>
    <xf numFmtId="0" fontId="7" fillId="52" borderId="50" xfId="770" applyFont="1" applyFill="1" applyBorder="1" applyAlignment="1">
      <alignment horizontal="center" vertical="center" wrapText="1"/>
    </xf>
    <xf numFmtId="2" fontId="7" fillId="52" borderId="49" xfId="770" applyNumberFormat="1" applyFont="1" applyFill="1" applyBorder="1" applyAlignment="1">
      <alignment horizontal="center" vertical="center" wrapText="1"/>
    </xf>
    <xf numFmtId="2" fontId="7" fillId="52" borderId="50" xfId="770" applyNumberFormat="1" applyFont="1" applyFill="1" applyBorder="1" applyAlignment="1">
      <alignment horizontal="center" vertical="center" wrapText="1"/>
    </xf>
    <xf numFmtId="2" fontId="7" fillId="52" borderId="34" xfId="770" applyNumberFormat="1" applyFont="1" applyFill="1" applyBorder="1" applyAlignment="1">
      <alignment horizontal="center" vertical="center"/>
    </xf>
    <xf numFmtId="2" fontId="7" fillId="52" borderId="35" xfId="770" applyNumberFormat="1" applyFont="1" applyFill="1" applyBorder="1" applyAlignment="1">
      <alignment horizontal="center" vertical="center"/>
    </xf>
    <xf numFmtId="2" fontId="7" fillId="52" borderId="36" xfId="770" applyNumberFormat="1" applyFont="1" applyFill="1" applyBorder="1" applyAlignment="1">
      <alignment horizontal="center" vertical="center"/>
    </xf>
    <xf numFmtId="0" fontId="5" fillId="57" borderId="0" xfId="770" applyFont="1" applyFill="1" applyAlignment="1">
      <alignment horizontal="left" vertical="center" wrapText="1"/>
    </xf>
    <xf numFmtId="49" fontId="70" fillId="56" borderId="32" xfId="772" applyNumberFormat="1" applyFont="1" applyFill="1" applyBorder="1" applyAlignment="1">
      <alignment horizontal="center" vertical="center"/>
    </xf>
    <xf numFmtId="49" fontId="70" fillId="56" borderId="31" xfId="772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/>
    </xf>
    <xf numFmtId="2" fontId="66" fillId="56" borderId="0" xfId="0" applyNumberFormat="1" applyFont="1" applyFill="1" applyAlignment="1">
      <alignment horizontal="center"/>
    </xf>
    <xf numFmtId="0" fontId="69" fillId="52" borderId="0" xfId="0" applyFont="1" applyFill="1" applyAlignment="1">
      <alignment horizontal="center" vertical="center" wrapText="1"/>
    </xf>
    <xf numFmtId="0" fontId="70" fillId="48" borderId="0" xfId="772" applyFont="1" applyFill="1" applyAlignment="1">
      <alignment horizontal="center" wrapText="1"/>
    </xf>
    <xf numFmtId="15" fontId="70" fillId="56" borderId="26" xfId="772" applyNumberFormat="1" applyFont="1" applyFill="1" applyBorder="1" applyAlignment="1">
      <alignment horizontal="center" vertical="center"/>
    </xf>
    <xf numFmtId="15" fontId="70" fillId="56" borderId="28" xfId="772" applyNumberFormat="1" applyFont="1" applyFill="1" applyBorder="1" applyAlignment="1">
      <alignment horizontal="center" vertical="center"/>
    </xf>
    <xf numFmtId="15" fontId="70" fillId="56" borderId="30" xfId="772" applyNumberFormat="1" applyFont="1" applyFill="1" applyBorder="1" applyAlignment="1">
      <alignment horizontal="center" vertical="center"/>
    </xf>
    <xf numFmtId="1" fontId="70" fillId="56" borderId="26" xfId="772" applyNumberFormat="1" applyFont="1" applyFill="1" applyBorder="1" applyAlignment="1">
      <alignment horizontal="center" vertical="center"/>
    </xf>
    <xf numFmtId="1" fontId="70" fillId="56" borderId="28" xfId="772" applyNumberFormat="1" applyFont="1" applyFill="1" applyBorder="1" applyAlignment="1">
      <alignment horizontal="center" vertical="center"/>
    </xf>
    <xf numFmtId="1" fontId="70" fillId="56" borderId="30" xfId="772" applyNumberFormat="1" applyFont="1" applyFill="1" applyBorder="1" applyAlignment="1">
      <alignment horizontal="center" vertical="center"/>
    </xf>
    <xf numFmtId="10" fontId="70" fillId="56" borderId="27" xfId="772" applyNumberFormat="1" applyFont="1" applyFill="1" applyBorder="1" applyAlignment="1">
      <alignment horizontal="center" vertical="center" wrapText="1"/>
    </xf>
    <xf numFmtId="10" fontId="70" fillId="56" borderId="0" xfId="772" applyNumberFormat="1" applyFont="1" applyFill="1" applyAlignment="1">
      <alignment horizontal="center" vertical="center" wrapText="1"/>
    </xf>
    <xf numFmtId="10" fontId="70" fillId="56" borderId="10" xfId="772" applyNumberFormat="1" applyFont="1" applyFill="1" applyBorder="1" applyAlignment="1">
      <alignment horizontal="center" vertical="center" wrapText="1"/>
    </xf>
    <xf numFmtId="10" fontId="70" fillId="56" borderId="26" xfId="772" applyNumberFormat="1" applyFont="1" applyFill="1" applyBorder="1" applyAlignment="1">
      <alignment horizontal="center" vertical="center" wrapText="1"/>
    </xf>
    <xf numFmtId="10" fontId="70" fillId="56" borderId="28" xfId="772" applyNumberFormat="1" applyFont="1" applyFill="1" applyBorder="1" applyAlignment="1">
      <alignment horizontal="center" vertical="center" wrapText="1"/>
    </xf>
    <xf numFmtId="10" fontId="70" fillId="56" borderId="30" xfId="772" applyNumberFormat="1" applyFont="1" applyFill="1" applyBorder="1" applyAlignment="1">
      <alignment horizontal="center" vertical="center" wrapText="1"/>
    </xf>
    <xf numFmtId="15" fontId="70" fillId="56" borderId="26" xfId="772" applyNumberFormat="1" applyFont="1" applyFill="1" applyBorder="1" applyAlignment="1">
      <alignment horizontal="center" vertical="center" wrapText="1"/>
    </xf>
    <xf numFmtId="15" fontId="70" fillId="56" borderId="28" xfId="772" applyNumberFormat="1" applyFont="1" applyFill="1" applyBorder="1" applyAlignment="1">
      <alignment horizontal="center" vertical="center" wrapText="1"/>
    </xf>
    <xf numFmtId="15" fontId="70" fillId="56" borderId="30" xfId="772" applyNumberFormat="1" applyFont="1" applyFill="1" applyBorder="1" applyAlignment="1">
      <alignment horizontal="center" vertical="center" wrapText="1"/>
    </xf>
    <xf numFmtId="0" fontId="70" fillId="48" borderId="0" xfId="772" applyFont="1" applyFill="1" applyAlignment="1">
      <alignment horizontal="left" wrapText="1"/>
    </xf>
    <xf numFmtId="0" fontId="67" fillId="48" borderId="0" xfId="772" applyFont="1" applyFill="1" applyAlignment="1">
      <alignment horizontal="left" wrapText="1"/>
    </xf>
    <xf numFmtId="0" fontId="64" fillId="56" borderId="0" xfId="0" applyFont="1" applyFill="1" applyAlignment="1">
      <alignment horizontal="center"/>
    </xf>
    <xf numFmtId="0" fontId="66" fillId="56" borderId="0" xfId="0" applyFont="1" applyFill="1" applyAlignment="1">
      <alignment horizontal="left"/>
    </xf>
    <xf numFmtId="0" fontId="0" fillId="56" borderId="0" xfId="0" applyFill="1" applyAlignment="1">
      <alignment horizontal="center"/>
    </xf>
    <xf numFmtId="2" fontId="0" fillId="56" borderId="0" xfId="0" applyNumberFormat="1" applyFill="1" applyAlignment="1">
      <alignment horizontal="center"/>
    </xf>
    <xf numFmtId="0" fontId="64" fillId="56" borderId="0" xfId="0" applyFont="1" applyFill="1" applyAlignment="1">
      <alignment horizontal="left"/>
    </xf>
    <xf numFmtId="0" fontId="64" fillId="0" borderId="9" xfId="0" applyFont="1" applyBorder="1" applyAlignment="1">
      <alignment horizontal="center" vertical="center" wrapText="1"/>
    </xf>
  </cellXfs>
  <cellStyles count="774">
    <cellStyle name="_CRONOGRAMA MODELO" xfId="2" xr:uid="{00000000-0005-0000-0000-000000000000}"/>
    <cellStyle name="_CRONOGRAMA MODELO_SERVIÇOS &amp; COMPOSIÇÕES (COR-SUDE2012) SUELY" xfId="3" xr:uid="{00000000-0005-0000-0000-000001000000}"/>
    <cellStyle name="_Teixeira Soares - EE Guarauna - REVISÃO - ADITIVO" xfId="4" xr:uid="{00000000-0005-0000-0000-000002000000}"/>
    <cellStyle name="_Teixeira Soares - EE Guarauna - REVISÃO - ADITIVO_SERVIÇOS &amp; COMPOSIÇÕES (COR-SUDE2012) SUELY" xfId="5" xr:uid="{00000000-0005-0000-0000-000003000000}"/>
    <cellStyle name="20% - Cor1" xfId="6" xr:uid="{00000000-0005-0000-0000-000004000000}"/>
    <cellStyle name="20% - Cor1 2" xfId="7" xr:uid="{00000000-0005-0000-0000-000005000000}"/>
    <cellStyle name="20% - Cor2" xfId="8" xr:uid="{00000000-0005-0000-0000-000006000000}"/>
    <cellStyle name="20% - Cor2 2" xfId="9" xr:uid="{00000000-0005-0000-0000-000007000000}"/>
    <cellStyle name="20% - Cor3" xfId="10" xr:uid="{00000000-0005-0000-0000-000008000000}"/>
    <cellStyle name="20% - Cor3 2" xfId="11" xr:uid="{00000000-0005-0000-0000-000009000000}"/>
    <cellStyle name="20% - Cor4" xfId="12" xr:uid="{00000000-0005-0000-0000-00000A000000}"/>
    <cellStyle name="20% - Cor4 2" xfId="13" xr:uid="{00000000-0005-0000-0000-00000B000000}"/>
    <cellStyle name="20% - Cor5" xfId="14" xr:uid="{00000000-0005-0000-0000-00000C000000}"/>
    <cellStyle name="20% - Cor5 2" xfId="15" xr:uid="{00000000-0005-0000-0000-00000D000000}"/>
    <cellStyle name="20% - Cor6" xfId="16" xr:uid="{00000000-0005-0000-0000-00000E000000}"/>
    <cellStyle name="20% - Cor6 2" xfId="17" xr:uid="{00000000-0005-0000-0000-00000F000000}"/>
    <cellStyle name="20% - Ênfase1 100" xfId="18" xr:uid="{00000000-0005-0000-0000-000010000000}"/>
    <cellStyle name="20% - Ênfase1 2" xfId="19" xr:uid="{00000000-0005-0000-0000-000011000000}"/>
    <cellStyle name="20% - Ênfase1 2 2" xfId="20" xr:uid="{00000000-0005-0000-0000-000012000000}"/>
    <cellStyle name="20% - Ênfase1 2 2 2" xfId="21" xr:uid="{00000000-0005-0000-0000-000013000000}"/>
    <cellStyle name="20% - Ênfase1 2 3" xfId="22" xr:uid="{00000000-0005-0000-0000-000014000000}"/>
    <cellStyle name="20% - Ênfase1 2 4" xfId="23" xr:uid="{00000000-0005-0000-0000-000015000000}"/>
    <cellStyle name="20% - Ênfase1 3" xfId="24" xr:uid="{00000000-0005-0000-0000-000016000000}"/>
    <cellStyle name="20% - Ênfase1 3 2" xfId="25" xr:uid="{00000000-0005-0000-0000-000017000000}"/>
    <cellStyle name="20% - Ênfase1 3 3" xfId="26" xr:uid="{00000000-0005-0000-0000-000018000000}"/>
    <cellStyle name="20% - Ênfase1 4" xfId="27" xr:uid="{00000000-0005-0000-0000-000019000000}"/>
    <cellStyle name="20% - Ênfase1 5" xfId="28" xr:uid="{00000000-0005-0000-0000-00001A000000}"/>
    <cellStyle name="20% - Ênfase2 2" xfId="29" xr:uid="{00000000-0005-0000-0000-00001B000000}"/>
    <cellStyle name="20% - Ênfase2 2 2" xfId="30" xr:uid="{00000000-0005-0000-0000-00001C000000}"/>
    <cellStyle name="20% - Ênfase2 2 2 2" xfId="31" xr:uid="{00000000-0005-0000-0000-00001D000000}"/>
    <cellStyle name="20% - Ênfase2 2 3" xfId="32" xr:uid="{00000000-0005-0000-0000-00001E000000}"/>
    <cellStyle name="20% - Ênfase2 2 4" xfId="33" xr:uid="{00000000-0005-0000-0000-00001F000000}"/>
    <cellStyle name="20% - Ênfase2 3" xfId="34" xr:uid="{00000000-0005-0000-0000-000020000000}"/>
    <cellStyle name="20% - Ênfase2 3 2" xfId="35" xr:uid="{00000000-0005-0000-0000-000021000000}"/>
    <cellStyle name="20% - Ênfase2 3 3" xfId="36" xr:uid="{00000000-0005-0000-0000-000022000000}"/>
    <cellStyle name="20% - Ênfase2 4" xfId="37" xr:uid="{00000000-0005-0000-0000-000023000000}"/>
    <cellStyle name="20% - Ênfase2 5" xfId="38" xr:uid="{00000000-0005-0000-0000-000024000000}"/>
    <cellStyle name="20% - Ênfase3 2" xfId="39" xr:uid="{00000000-0005-0000-0000-000025000000}"/>
    <cellStyle name="20% - Ênfase3 2 2" xfId="40" xr:uid="{00000000-0005-0000-0000-000026000000}"/>
    <cellStyle name="20% - Ênfase3 2 2 2" xfId="41" xr:uid="{00000000-0005-0000-0000-000027000000}"/>
    <cellStyle name="20% - Ênfase3 2 3" xfId="42" xr:uid="{00000000-0005-0000-0000-000028000000}"/>
    <cellStyle name="20% - Ênfase3 2 4" xfId="43" xr:uid="{00000000-0005-0000-0000-000029000000}"/>
    <cellStyle name="20% - Ênfase3 3" xfId="44" xr:uid="{00000000-0005-0000-0000-00002A000000}"/>
    <cellStyle name="20% - Ênfase3 3 2" xfId="45" xr:uid="{00000000-0005-0000-0000-00002B000000}"/>
    <cellStyle name="20% - Ênfase3 3 3" xfId="46" xr:uid="{00000000-0005-0000-0000-00002C000000}"/>
    <cellStyle name="20% - Ênfase3 4" xfId="47" xr:uid="{00000000-0005-0000-0000-00002D000000}"/>
    <cellStyle name="20% - Ênfase3 5" xfId="48" xr:uid="{00000000-0005-0000-0000-00002E000000}"/>
    <cellStyle name="20% - Ênfase4 2" xfId="49" xr:uid="{00000000-0005-0000-0000-00002F000000}"/>
    <cellStyle name="20% - Ênfase4 2 2" xfId="50" xr:uid="{00000000-0005-0000-0000-000030000000}"/>
    <cellStyle name="20% - Ênfase4 2 2 2" xfId="51" xr:uid="{00000000-0005-0000-0000-000031000000}"/>
    <cellStyle name="20% - Ênfase4 2 3" xfId="52" xr:uid="{00000000-0005-0000-0000-000032000000}"/>
    <cellStyle name="20% - Ênfase4 2 4" xfId="53" xr:uid="{00000000-0005-0000-0000-000033000000}"/>
    <cellStyle name="20% - Ênfase4 3" xfId="54" xr:uid="{00000000-0005-0000-0000-000034000000}"/>
    <cellStyle name="20% - Ênfase4 3 2" xfId="55" xr:uid="{00000000-0005-0000-0000-000035000000}"/>
    <cellStyle name="20% - Ênfase4 3 3" xfId="56" xr:uid="{00000000-0005-0000-0000-000036000000}"/>
    <cellStyle name="20% - Ênfase4 4" xfId="57" xr:uid="{00000000-0005-0000-0000-000037000000}"/>
    <cellStyle name="20% - Ênfase4 5" xfId="58" xr:uid="{00000000-0005-0000-0000-000038000000}"/>
    <cellStyle name="20% - Ênfase5 2" xfId="59" xr:uid="{00000000-0005-0000-0000-000039000000}"/>
    <cellStyle name="20% - Ênfase5 2 2" xfId="60" xr:uid="{00000000-0005-0000-0000-00003A000000}"/>
    <cellStyle name="20% - Ênfase5 2 2 2" xfId="61" xr:uid="{00000000-0005-0000-0000-00003B000000}"/>
    <cellStyle name="20% - Ênfase5 2 3" xfId="62" xr:uid="{00000000-0005-0000-0000-00003C000000}"/>
    <cellStyle name="20% - Ênfase5 2 4" xfId="63" xr:uid="{00000000-0005-0000-0000-00003D000000}"/>
    <cellStyle name="20% - Ênfase5 3" xfId="64" xr:uid="{00000000-0005-0000-0000-00003E000000}"/>
    <cellStyle name="20% - Ênfase5 3 2" xfId="65" xr:uid="{00000000-0005-0000-0000-00003F000000}"/>
    <cellStyle name="20% - Ênfase5 3 3" xfId="66" xr:uid="{00000000-0005-0000-0000-000040000000}"/>
    <cellStyle name="20% - Ênfase5 4" xfId="67" xr:uid="{00000000-0005-0000-0000-000041000000}"/>
    <cellStyle name="20% - Ênfase6 2" xfId="68" xr:uid="{00000000-0005-0000-0000-000042000000}"/>
    <cellStyle name="20% - Ênfase6 2 2" xfId="69" xr:uid="{00000000-0005-0000-0000-000043000000}"/>
    <cellStyle name="20% - Ênfase6 2 2 2" xfId="70" xr:uid="{00000000-0005-0000-0000-000044000000}"/>
    <cellStyle name="20% - Ênfase6 2 3" xfId="71" xr:uid="{00000000-0005-0000-0000-000045000000}"/>
    <cellStyle name="20% - Ênfase6 2 4" xfId="72" xr:uid="{00000000-0005-0000-0000-000046000000}"/>
    <cellStyle name="20% - Ênfase6 3" xfId="73" xr:uid="{00000000-0005-0000-0000-000047000000}"/>
    <cellStyle name="20% - Ênfase6 3 2" xfId="74" xr:uid="{00000000-0005-0000-0000-000048000000}"/>
    <cellStyle name="20% - Ênfase6 3 3" xfId="75" xr:uid="{00000000-0005-0000-0000-000049000000}"/>
    <cellStyle name="20% - Ênfase6 4" xfId="76" xr:uid="{00000000-0005-0000-0000-00004A000000}"/>
    <cellStyle name="40% - Cor1" xfId="77" xr:uid="{00000000-0005-0000-0000-00004B000000}"/>
    <cellStyle name="40% - Cor1 2" xfId="78" xr:uid="{00000000-0005-0000-0000-00004C000000}"/>
    <cellStyle name="40% - Cor2" xfId="79" xr:uid="{00000000-0005-0000-0000-00004D000000}"/>
    <cellStyle name="40% - Cor2 2" xfId="80" xr:uid="{00000000-0005-0000-0000-00004E000000}"/>
    <cellStyle name="40% - Cor3" xfId="81" xr:uid="{00000000-0005-0000-0000-00004F000000}"/>
    <cellStyle name="40% - Cor3 2" xfId="82" xr:uid="{00000000-0005-0000-0000-000050000000}"/>
    <cellStyle name="40% - Cor4" xfId="83" xr:uid="{00000000-0005-0000-0000-000051000000}"/>
    <cellStyle name="40% - Cor4 2" xfId="84" xr:uid="{00000000-0005-0000-0000-000052000000}"/>
    <cellStyle name="40% - Cor5" xfId="85" xr:uid="{00000000-0005-0000-0000-000053000000}"/>
    <cellStyle name="40% - Cor5 2" xfId="86" xr:uid="{00000000-0005-0000-0000-000054000000}"/>
    <cellStyle name="40% - Cor6" xfId="87" xr:uid="{00000000-0005-0000-0000-000055000000}"/>
    <cellStyle name="40% - Cor6 2" xfId="88" xr:uid="{00000000-0005-0000-0000-000056000000}"/>
    <cellStyle name="40% - Ênfase1 2" xfId="89" xr:uid="{00000000-0005-0000-0000-000057000000}"/>
    <cellStyle name="40% - Ênfase1 2 2" xfId="90" xr:uid="{00000000-0005-0000-0000-000058000000}"/>
    <cellStyle name="40% - Ênfase1 2 2 2" xfId="91" xr:uid="{00000000-0005-0000-0000-000059000000}"/>
    <cellStyle name="40% - Ênfase1 2 3" xfId="92" xr:uid="{00000000-0005-0000-0000-00005A000000}"/>
    <cellStyle name="40% - Ênfase1 2 4" xfId="93" xr:uid="{00000000-0005-0000-0000-00005B000000}"/>
    <cellStyle name="40% - Ênfase1 3" xfId="94" xr:uid="{00000000-0005-0000-0000-00005C000000}"/>
    <cellStyle name="40% - Ênfase1 3 2" xfId="95" xr:uid="{00000000-0005-0000-0000-00005D000000}"/>
    <cellStyle name="40% - Ênfase1 3 3" xfId="96" xr:uid="{00000000-0005-0000-0000-00005E000000}"/>
    <cellStyle name="40% - Ênfase1 4" xfId="97" xr:uid="{00000000-0005-0000-0000-00005F000000}"/>
    <cellStyle name="40% - Ênfase2 2" xfId="98" xr:uid="{00000000-0005-0000-0000-000060000000}"/>
    <cellStyle name="40% - Ênfase2 2 2" xfId="99" xr:uid="{00000000-0005-0000-0000-000061000000}"/>
    <cellStyle name="40% - Ênfase2 2 2 2" xfId="100" xr:uid="{00000000-0005-0000-0000-000062000000}"/>
    <cellStyle name="40% - Ênfase2 2 3" xfId="101" xr:uid="{00000000-0005-0000-0000-000063000000}"/>
    <cellStyle name="40% - Ênfase2 2 4" xfId="102" xr:uid="{00000000-0005-0000-0000-000064000000}"/>
    <cellStyle name="40% - Ênfase2 3" xfId="103" xr:uid="{00000000-0005-0000-0000-000065000000}"/>
    <cellStyle name="40% - Ênfase2 3 2" xfId="104" xr:uid="{00000000-0005-0000-0000-000066000000}"/>
    <cellStyle name="40% - Ênfase2 3 3" xfId="105" xr:uid="{00000000-0005-0000-0000-000067000000}"/>
    <cellStyle name="40% - Ênfase2 4" xfId="106" xr:uid="{00000000-0005-0000-0000-000068000000}"/>
    <cellStyle name="40% - Ênfase3 2" xfId="107" xr:uid="{00000000-0005-0000-0000-000069000000}"/>
    <cellStyle name="40% - Ênfase3 2 2" xfId="108" xr:uid="{00000000-0005-0000-0000-00006A000000}"/>
    <cellStyle name="40% - Ênfase3 2 2 2" xfId="109" xr:uid="{00000000-0005-0000-0000-00006B000000}"/>
    <cellStyle name="40% - Ênfase3 2 3" xfId="110" xr:uid="{00000000-0005-0000-0000-00006C000000}"/>
    <cellStyle name="40% - Ênfase3 2 4" xfId="111" xr:uid="{00000000-0005-0000-0000-00006D000000}"/>
    <cellStyle name="40% - Ênfase3 3" xfId="112" xr:uid="{00000000-0005-0000-0000-00006E000000}"/>
    <cellStyle name="40% - Ênfase3 3 2" xfId="113" xr:uid="{00000000-0005-0000-0000-00006F000000}"/>
    <cellStyle name="40% - Ênfase3 3 3" xfId="114" xr:uid="{00000000-0005-0000-0000-000070000000}"/>
    <cellStyle name="40% - Ênfase3 4" xfId="115" xr:uid="{00000000-0005-0000-0000-000071000000}"/>
    <cellStyle name="40% - Ênfase3 5" xfId="116" xr:uid="{00000000-0005-0000-0000-000072000000}"/>
    <cellStyle name="40% - Ênfase4 2" xfId="117" xr:uid="{00000000-0005-0000-0000-000073000000}"/>
    <cellStyle name="40% - Ênfase4 2 2" xfId="118" xr:uid="{00000000-0005-0000-0000-000074000000}"/>
    <cellStyle name="40% - Ênfase4 2 2 2" xfId="119" xr:uid="{00000000-0005-0000-0000-000075000000}"/>
    <cellStyle name="40% - Ênfase4 2 3" xfId="120" xr:uid="{00000000-0005-0000-0000-000076000000}"/>
    <cellStyle name="40% - Ênfase4 2 4" xfId="121" xr:uid="{00000000-0005-0000-0000-000077000000}"/>
    <cellStyle name="40% - Ênfase4 3" xfId="122" xr:uid="{00000000-0005-0000-0000-000078000000}"/>
    <cellStyle name="40% - Ênfase4 3 2" xfId="123" xr:uid="{00000000-0005-0000-0000-000079000000}"/>
    <cellStyle name="40% - Ênfase4 3 3" xfId="124" xr:uid="{00000000-0005-0000-0000-00007A000000}"/>
    <cellStyle name="40% - Ênfase4 4" xfId="125" xr:uid="{00000000-0005-0000-0000-00007B000000}"/>
    <cellStyle name="40% - Ênfase5 2" xfId="126" xr:uid="{00000000-0005-0000-0000-00007C000000}"/>
    <cellStyle name="40% - Ênfase5 2 2" xfId="127" xr:uid="{00000000-0005-0000-0000-00007D000000}"/>
    <cellStyle name="40% - Ênfase5 2 2 2" xfId="128" xr:uid="{00000000-0005-0000-0000-00007E000000}"/>
    <cellStyle name="40% - Ênfase5 2 3" xfId="129" xr:uid="{00000000-0005-0000-0000-00007F000000}"/>
    <cellStyle name="40% - Ênfase5 2 4" xfId="130" xr:uid="{00000000-0005-0000-0000-000080000000}"/>
    <cellStyle name="40% - Ênfase5 3" xfId="131" xr:uid="{00000000-0005-0000-0000-000081000000}"/>
    <cellStyle name="40% - Ênfase5 3 2" xfId="132" xr:uid="{00000000-0005-0000-0000-000082000000}"/>
    <cellStyle name="40% - Ênfase5 3 3" xfId="133" xr:uid="{00000000-0005-0000-0000-000083000000}"/>
    <cellStyle name="40% - Ênfase5 4" xfId="134" xr:uid="{00000000-0005-0000-0000-000084000000}"/>
    <cellStyle name="40% - Ênfase6 2" xfId="135" xr:uid="{00000000-0005-0000-0000-000085000000}"/>
    <cellStyle name="40% - Ênfase6 2 2" xfId="136" xr:uid="{00000000-0005-0000-0000-000086000000}"/>
    <cellStyle name="40% - Ênfase6 2 2 2" xfId="137" xr:uid="{00000000-0005-0000-0000-000087000000}"/>
    <cellStyle name="40% - Ênfase6 2 3" xfId="138" xr:uid="{00000000-0005-0000-0000-000088000000}"/>
    <cellStyle name="40% - Ênfase6 2 4" xfId="139" xr:uid="{00000000-0005-0000-0000-000089000000}"/>
    <cellStyle name="40% - Ênfase6 3" xfId="140" xr:uid="{00000000-0005-0000-0000-00008A000000}"/>
    <cellStyle name="40% - Ênfase6 3 2" xfId="141" xr:uid="{00000000-0005-0000-0000-00008B000000}"/>
    <cellStyle name="40% - Ênfase6 3 3" xfId="142" xr:uid="{00000000-0005-0000-0000-00008C000000}"/>
    <cellStyle name="40% - Ênfase6 4" xfId="143" xr:uid="{00000000-0005-0000-0000-00008D000000}"/>
    <cellStyle name="60% - Cor1" xfId="144" xr:uid="{00000000-0005-0000-0000-00008E000000}"/>
    <cellStyle name="60% - Cor1 2" xfId="145" xr:uid="{00000000-0005-0000-0000-00008F000000}"/>
    <cellStyle name="60% - Cor2" xfId="146" xr:uid="{00000000-0005-0000-0000-000090000000}"/>
    <cellStyle name="60% - Cor2 2" xfId="147" xr:uid="{00000000-0005-0000-0000-000091000000}"/>
    <cellStyle name="60% - Cor3" xfId="148" xr:uid="{00000000-0005-0000-0000-000092000000}"/>
    <cellStyle name="60% - Cor3 2" xfId="149" xr:uid="{00000000-0005-0000-0000-000093000000}"/>
    <cellStyle name="60% - Cor4" xfId="150" xr:uid="{00000000-0005-0000-0000-000094000000}"/>
    <cellStyle name="60% - Cor4 2" xfId="151" xr:uid="{00000000-0005-0000-0000-000095000000}"/>
    <cellStyle name="60% - Cor5" xfId="152" xr:uid="{00000000-0005-0000-0000-000096000000}"/>
    <cellStyle name="60% - Cor5 2" xfId="153" xr:uid="{00000000-0005-0000-0000-000097000000}"/>
    <cellStyle name="60% - Cor6" xfId="154" xr:uid="{00000000-0005-0000-0000-000098000000}"/>
    <cellStyle name="60% - Cor6 2" xfId="155" xr:uid="{00000000-0005-0000-0000-000099000000}"/>
    <cellStyle name="60% - Ênfase1 2" xfId="156" xr:uid="{00000000-0005-0000-0000-00009A000000}"/>
    <cellStyle name="60% - Ênfase1 3" xfId="157" xr:uid="{00000000-0005-0000-0000-00009B000000}"/>
    <cellStyle name="60% - Ênfase2 2" xfId="158" xr:uid="{00000000-0005-0000-0000-00009C000000}"/>
    <cellStyle name="60% - Ênfase2 3" xfId="159" xr:uid="{00000000-0005-0000-0000-00009D000000}"/>
    <cellStyle name="60% - Ênfase3 2" xfId="160" xr:uid="{00000000-0005-0000-0000-00009E000000}"/>
    <cellStyle name="60% - Ênfase3 2 2" xfId="161" xr:uid="{00000000-0005-0000-0000-00009F000000}"/>
    <cellStyle name="60% - Ênfase3 3" xfId="162" xr:uid="{00000000-0005-0000-0000-0000A0000000}"/>
    <cellStyle name="60% - Ênfase4 2" xfId="163" xr:uid="{00000000-0005-0000-0000-0000A1000000}"/>
    <cellStyle name="60% - Ênfase4 2 2" xfId="164" xr:uid="{00000000-0005-0000-0000-0000A2000000}"/>
    <cellStyle name="60% - Ênfase4 3" xfId="165" xr:uid="{00000000-0005-0000-0000-0000A3000000}"/>
    <cellStyle name="60% - Ênfase5 2" xfId="166" xr:uid="{00000000-0005-0000-0000-0000A4000000}"/>
    <cellStyle name="60% - Ênfase5 3" xfId="167" xr:uid="{00000000-0005-0000-0000-0000A5000000}"/>
    <cellStyle name="60% - Ênfase6 2" xfId="168" xr:uid="{00000000-0005-0000-0000-0000A6000000}"/>
    <cellStyle name="60% - Ênfase6 2 2" xfId="169" xr:uid="{00000000-0005-0000-0000-0000A7000000}"/>
    <cellStyle name="60% - Ênfase6 3" xfId="170" xr:uid="{00000000-0005-0000-0000-0000A8000000}"/>
    <cellStyle name="60% - Ênfase6 37" xfId="171" xr:uid="{00000000-0005-0000-0000-0000A9000000}"/>
    <cellStyle name="Bom 2" xfId="172" xr:uid="{00000000-0005-0000-0000-0000AA000000}"/>
    <cellStyle name="Bom 3" xfId="173" xr:uid="{00000000-0005-0000-0000-0000AB000000}"/>
    <cellStyle name="Cabeçalho 1" xfId="174" xr:uid="{00000000-0005-0000-0000-0000AC000000}"/>
    <cellStyle name="Cabeçalho 1 2" xfId="175" xr:uid="{00000000-0005-0000-0000-0000AD000000}"/>
    <cellStyle name="Cabeçalho 2" xfId="176" xr:uid="{00000000-0005-0000-0000-0000AE000000}"/>
    <cellStyle name="Cabeçalho 2 2" xfId="177" xr:uid="{00000000-0005-0000-0000-0000AF000000}"/>
    <cellStyle name="Cabeçalho 3" xfId="178" xr:uid="{00000000-0005-0000-0000-0000B0000000}"/>
    <cellStyle name="Cabeçalho 3 2" xfId="179" xr:uid="{00000000-0005-0000-0000-0000B1000000}"/>
    <cellStyle name="Cabeçalho 4" xfId="180" xr:uid="{00000000-0005-0000-0000-0000B2000000}"/>
    <cellStyle name="Cabeçalho 4 2" xfId="181" xr:uid="{00000000-0005-0000-0000-0000B3000000}"/>
    <cellStyle name="Cálculo 2" xfId="182" xr:uid="{00000000-0005-0000-0000-0000B4000000}"/>
    <cellStyle name="Cálculo 2 2" xfId="183" xr:uid="{00000000-0005-0000-0000-0000B5000000}"/>
    <cellStyle name="Cálculo 2 2 2" xfId="184" xr:uid="{00000000-0005-0000-0000-0000B6000000}"/>
    <cellStyle name="Cálculo 2 2_CÁLCULO DE HORAS - tabela MARÇO 2014" xfId="185" xr:uid="{00000000-0005-0000-0000-0000B7000000}"/>
    <cellStyle name="Cálculo 2 3" xfId="186" xr:uid="{00000000-0005-0000-0000-0000B8000000}"/>
    <cellStyle name="Cálculo 2 3 2" xfId="187" xr:uid="{00000000-0005-0000-0000-0000B9000000}"/>
    <cellStyle name="Cálculo 2 3_CÁLCULO DE HORAS - tabela MARÇO 2014" xfId="188" xr:uid="{00000000-0005-0000-0000-0000BA000000}"/>
    <cellStyle name="Cálculo 2 4" xfId="189" xr:uid="{00000000-0005-0000-0000-0000BB000000}"/>
    <cellStyle name="Cálculo 2_AQPNG_ORC_R01_2013_11_22(OBRA COMPLETA) 29112013-2" xfId="190" xr:uid="{00000000-0005-0000-0000-0000BC000000}"/>
    <cellStyle name="Cálculo 3" xfId="191" xr:uid="{00000000-0005-0000-0000-0000BD000000}"/>
    <cellStyle name="Cálculo 3 2" xfId="192" xr:uid="{00000000-0005-0000-0000-0000BE000000}"/>
    <cellStyle name="Cálculo 3_CÁLCULO DE HORAS - tabela MARÇO 2014" xfId="193" xr:uid="{00000000-0005-0000-0000-0000BF000000}"/>
    <cellStyle name="category" xfId="194" xr:uid="{00000000-0005-0000-0000-0000C0000000}"/>
    <cellStyle name="Célula de Verificação 2" xfId="195" xr:uid="{00000000-0005-0000-0000-0000C1000000}"/>
    <cellStyle name="Célula de Verificação 3" xfId="196" xr:uid="{00000000-0005-0000-0000-0000C2000000}"/>
    <cellStyle name="Célula Ligada" xfId="197" xr:uid="{00000000-0005-0000-0000-0000C3000000}"/>
    <cellStyle name="Célula Ligada 2" xfId="198" xr:uid="{00000000-0005-0000-0000-0000C4000000}"/>
    <cellStyle name="Célula Vinculada 2" xfId="199" xr:uid="{00000000-0005-0000-0000-0000C5000000}"/>
    <cellStyle name="Célula Vinculada 3" xfId="200" xr:uid="{00000000-0005-0000-0000-0000C6000000}"/>
    <cellStyle name="Comma" xfId="201" xr:uid="{00000000-0005-0000-0000-0000C7000000}"/>
    <cellStyle name="Comma [0]_aola" xfId="202" xr:uid="{00000000-0005-0000-0000-0000C8000000}"/>
    <cellStyle name="Comma_5 Series SW" xfId="203" xr:uid="{00000000-0005-0000-0000-0000C9000000}"/>
    <cellStyle name="Comma0" xfId="204" xr:uid="{00000000-0005-0000-0000-0000CA000000}"/>
    <cellStyle name="Comma0 - Modelo1" xfId="205" xr:uid="{00000000-0005-0000-0000-0000CB000000}"/>
    <cellStyle name="Comma0 - Style1" xfId="206" xr:uid="{00000000-0005-0000-0000-0000CC000000}"/>
    <cellStyle name="Comma1 - Modelo2" xfId="207" xr:uid="{00000000-0005-0000-0000-0000CD000000}"/>
    <cellStyle name="Comma1 - Style2" xfId="208" xr:uid="{00000000-0005-0000-0000-0000CE000000}"/>
    <cellStyle name="Cor1" xfId="209" xr:uid="{00000000-0005-0000-0000-0000CF000000}"/>
    <cellStyle name="Cor1 2" xfId="210" xr:uid="{00000000-0005-0000-0000-0000D0000000}"/>
    <cellStyle name="Cor2" xfId="211" xr:uid="{00000000-0005-0000-0000-0000D1000000}"/>
    <cellStyle name="Cor2 2" xfId="212" xr:uid="{00000000-0005-0000-0000-0000D2000000}"/>
    <cellStyle name="Cor3" xfId="213" xr:uid="{00000000-0005-0000-0000-0000D3000000}"/>
    <cellStyle name="Cor3 2" xfId="214" xr:uid="{00000000-0005-0000-0000-0000D4000000}"/>
    <cellStyle name="Cor4" xfId="215" xr:uid="{00000000-0005-0000-0000-0000D5000000}"/>
    <cellStyle name="Cor4 2" xfId="216" xr:uid="{00000000-0005-0000-0000-0000D6000000}"/>
    <cellStyle name="Cor5" xfId="217" xr:uid="{00000000-0005-0000-0000-0000D7000000}"/>
    <cellStyle name="Cor5 2" xfId="218" xr:uid="{00000000-0005-0000-0000-0000D8000000}"/>
    <cellStyle name="Cor6" xfId="219" xr:uid="{00000000-0005-0000-0000-0000D9000000}"/>
    <cellStyle name="Cor6 2" xfId="220" xr:uid="{00000000-0005-0000-0000-0000DA000000}"/>
    <cellStyle name="Correcto" xfId="221" xr:uid="{00000000-0005-0000-0000-0000DB000000}"/>
    <cellStyle name="Correcto 2" xfId="222" xr:uid="{00000000-0005-0000-0000-0000DC000000}"/>
    <cellStyle name="Currency" xfId="223" xr:uid="{00000000-0005-0000-0000-0000DD000000}"/>
    <cellStyle name="Currency $" xfId="224" xr:uid="{00000000-0005-0000-0000-0000DE000000}"/>
    <cellStyle name="Currency [0]_1995" xfId="225" xr:uid="{00000000-0005-0000-0000-0000DF000000}"/>
    <cellStyle name="Currency_1995" xfId="226" xr:uid="{00000000-0005-0000-0000-0000E0000000}"/>
    <cellStyle name="Currency0" xfId="227" xr:uid="{00000000-0005-0000-0000-0000E1000000}"/>
    <cellStyle name="Date" xfId="228" xr:uid="{00000000-0005-0000-0000-0000E2000000}"/>
    <cellStyle name="Dia" xfId="229" xr:uid="{00000000-0005-0000-0000-0000E3000000}"/>
    <cellStyle name="Encabez1" xfId="230" xr:uid="{00000000-0005-0000-0000-0000E4000000}"/>
    <cellStyle name="Encabez2" xfId="231" xr:uid="{00000000-0005-0000-0000-0000E5000000}"/>
    <cellStyle name="Ênfase1 2" xfId="232" xr:uid="{00000000-0005-0000-0000-0000E6000000}"/>
    <cellStyle name="Ênfase1 3" xfId="233" xr:uid="{00000000-0005-0000-0000-0000E7000000}"/>
    <cellStyle name="Ênfase2 2" xfId="234" xr:uid="{00000000-0005-0000-0000-0000E8000000}"/>
    <cellStyle name="Ênfase2 3" xfId="235" xr:uid="{00000000-0005-0000-0000-0000E9000000}"/>
    <cellStyle name="Ênfase3 2" xfId="236" xr:uid="{00000000-0005-0000-0000-0000EA000000}"/>
    <cellStyle name="Ênfase3 3" xfId="237" xr:uid="{00000000-0005-0000-0000-0000EB000000}"/>
    <cellStyle name="Ênfase4 2" xfId="238" xr:uid="{00000000-0005-0000-0000-0000EC000000}"/>
    <cellStyle name="Ênfase4 3" xfId="239" xr:uid="{00000000-0005-0000-0000-0000ED000000}"/>
    <cellStyle name="Ênfase5 2" xfId="240" xr:uid="{00000000-0005-0000-0000-0000EE000000}"/>
    <cellStyle name="Ênfase5 3" xfId="241" xr:uid="{00000000-0005-0000-0000-0000EF000000}"/>
    <cellStyle name="Ênfase6 2" xfId="242" xr:uid="{00000000-0005-0000-0000-0000F0000000}"/>
    <cellStyle name="Ênfase6 3" xfId="243" xr:uid="{00000000-0005-0000-0000-0000F1000000}"/>
    <cellStyle name="Entrada 2" xfId="244" xr:uid="{00000000-0005-0000-0000-0000F2000000}"/>
    <cellStyle name="Entrada 2 2" xfId="245" xr:uid="{00000000-0005-0000-0000-0000F3000000}"/>
    <cellStyle name="Entrada 2 2 2" xfId="246" xr:uid="{00000000-0005-0000-0000-0000F4000000}"/>
    <cellStyle name="Entrada 2 2_CÁLCULO DE HORAS - tabela MARÇO 2014" xfId="247" xr:uid="{00000000-0005-0000-0000-0000F5000000}"/>
    <cellStyle name="Entrada 2 3" xfId="248" xr:uid="{00000000-0005-0000-0000-0000F6000000}"/>
    <cellStyle name="Entrada 2 3 2" xfId="249" xr:uid="{00000000-0005-0000-0000-0000F7000000}"/>
    <cellStyle name="Entrada 2 3_CÁLCULO DE HORAS - tabela MARÇO 2014" xfId="250" xr:uid="{00000000-0005-0000-0000-0000F8000000}"/>
    <cellStyle name="Entrada 2 4" xfId="251" xr:uid="{00000000-0005-0000-0000-0000F9000000}"/>
    <cellStyle name="Entrada 2_AQPNG_ORC_R01_2013_11_22(OBRA COMPLETA) 29112013-2" xfId="252" xr:uid="{00000000-0005-0000-0000-0000FA000000}"/>
    <cellStyle name="Entrada 3" xfId="253" xr:uid="{00000000-0005-0000-0000-0000FB000000}"/>
    <cellStyle name="Entrada 3 2" xfId="254" xr:uid="{00000000-0005-0000-0000-0000FC000000}"/>
    <cellStyle name="Entrada 3_CÁLCULO DE HORAS - tabela MARÇO 2014" xfId="255" xr:uid="{00000000-0005-0000-0000-0000FD000000}"/>
    <cellStyle name="ESPECM" xfId="256" xr:uid="{00000000-0005-0000-0000-0000FE000000}"/>
    <cellStyle name="Estilo 1" xfId="257" xr:uid="{00000000-0005-0000-0000-0000FF000000}"/>
    <cellStyle name="Estilo 1 2" xfId="258" xr:uid="{00000000-0005-0000-0000-000000010000}"/>
    <cellStyle name="Estilo 1_AQPNG_ORC_R01_2013_11_22(OBRA COMPLETA) 29112013-2" xfId="259" xr:uid="{00000000-0005-0000-0000-000001010000}"/>
    <cellStyle name="Euro" xfId="260" xr:uid="{00000000-0005-0000-0000-000002010000}"/>
    <cellStyle name="Excel Built-in Comma" xfId="261" xr:uid="{00000000-0005-0000-0000-000003010000}"/>
    <cellStyle name="Excel Built-in Comma 2" xfId="262" xr:uid="{00000000-0005-0000-0000-000004010000}"/>
    <cellStyle name="Excel Built-in Comma 2 2" xfId="263" xr:uid="{00000000-0005-0000-0000-000005010000}"/>
    <cellStyle name="Excel Built-in Comma 3" xfId="264" xr:uid="{00000000-0005-0000-0000-000006010000}"/>
    <cellStyle name="Excel Built-in Comma 4" xfId="265" xr:uid="{00000000-0005-0000-0000-000007010000}"/>
    <cellStyle name="Excel Built-in Comma 5" xfId="266" xr:uid="{00000000-0005-0000-0000-000008010000}"/>
    <cellStyle name="Excel Built-in Excel Built-in Excel Built-in Excel Built-in Excel Built-in Excel Built-in Excel Built-in Excel Built-in Separador de milhares 4" xfId="267" xr:uid="{00000000-0005-0000-0000-000009010000}"/>
    <cellStyle name="Excel Built-in Excel Built-in Excel Built-in Excel Built-in Excel Built-in Excel Built-in Excel Built-in Separador de milhares 4" xfId="268" xr:uid="{00000000-0005-0000-0000-00000A010000}"/>
    <cellStyle name="Excel Built-in Normal" xfId="269" xr:uid="{00000000-0005-0000-0000-00000B010000}"/>
    <cellStyle name="Excel Built-in Normal 1" xfId="270" xr:uid="{00000000-0005-0000-0000-00000C010000}"/>
    <cellStyle name="Excel Built-in Normal 2" xfId="271" xr:uid="{00000000-0005-0000-0000-00000D010000}"/>
    <cellStyle name="Excel Built-in Normal 2 2" xfId="272" xr:uid="{00000000-0005-0000-0000-00000E010000}"/>
    <cellStyle name="Excel Built-in Normal 3" xfId="273" xr:uid="{00000000-0005-0000-0000-00000F010000}"/>
    <cellStyle name="Excel Built-in Normal 4" xfId="274" xr:uid="{00000000-0005-0000-0000-000010010000}"/>
    <cellStyle name="Excel Built-in Normal 5" xfId="275" xr:uid="{00000000-0005-0000-0000-000011010000}"/>
    <cellStyle name="Excel Built-in Normal 6" xfId="276" xr:uid="{00000000-0005-0000-0000-000012010000}"/>
    <cellStyle name="Excel Built-in Normal_Planilha RETROFIT PALÁCIO - VRF  DEZEMBRO  2013 CRONOGRAMA 15 MESES _ R02 - 2" xfId="277" xr:uid="{00000000-0005-0000-0000-000013010000}"/>
    <cellStyle name="Excel_BuiltIn_Comma" xfId="278" xr:uid="{00000000-0005-0000-0000-000014010000}"/>
    <cellStyle name="F2" xfId="279" xr:uid="{00000000-0005-0000-0000-000015010000}"/>
    <cellStyle name="F3" xfId="280" xr:uid="{00000000-0005-0000-0000-000016010000}"/>
    <cellStyle name="F4" xfId="281" xr:uid="{00000000-0005-0000-0000-000017010000}"/>
    <cellStyle name="F5" xfId="282" xr:uid="{00000000-0005-0000-0000-000018010000}"/>
    <cellStyle name="F6" xfId="283" xr:uid="{00000000-0005-0000-0000-000019010000}"/>
    <cellStyle name="F7" xfId="284" xr:uid="{00000000-0005-0000-0000-00001A010000}"/>
    <cellStyle name="F8" xfId="285" xr:uid="{00000000-0005-0000-0000-00001B010000}"/>
    <cellStyle name="Fijo" xfId="286" xr:uid="{00000000-0005-0000-0000-00001C010000}"/>
    <cellStyle name="Financiero" xfId="287" xr:uid="{00000000-0005-0000-0000-00001D010000}"/>
    <cellStyle name="Fixed" xfId="288" xr:uid="{00000000-0005-0000-0000-00001E010000}"/>
    <cellStyle name="Followed Hyperlink" xfId="289" xr:uid="{00000000-0005-0000-0000-00001F010000}"/>
    <cellStyle name="Grey" xfId="290" xr:uid="{00000000-0005-0000-0000-000020010000}"/>
    <cellStyle name="HEADER" xfId="291" xr:uid="{00000000-0005-0000-0000-000021010000}"/>
    <cellStyle name="Heading" xfId="292" xr:uid="{00000000-0005-0000-0000-000022010000}"/>
    <cellStyle name="Heading 1" xfId="293" xr:uid="{00000000-0005-0000-0000-000023010000}"/>
    <cellStyle name="Heading 2" xfId="294" xr:uid="{00000000-0005-0000-0000-000024010000}"/>
    <cellStyle name="Heading1" xfId="295" xr:uid="{00000000-0005-0000-0000-000025010000}"/>
    <cellStyle name="Hiperlink 2" xfId="296" xr:uid="{00000000-0005-0000-0000-000026010000}"/>
    <cellStyle name="Incorrecto" xfId="297" xr:uid="{00000000-0005-0000-0000-000027010000}"/>
    <cellStyle name="Incorrecto 2" xfId="298" xr:uid="{00000000-0005-0000-0000-000028010000}"/>
    <cellStyle name="Incorreto 2" xfId="299" xr:uid="{00000000-0005-0000-0000-000029010000}"/>
    <cellStyle name="Incorreto 3" xfId="300" xr:uid="{00000000-0005-0000-0000-00002A010000}"/>
    <cellStyle name="Input [yellow]" xfId="301" xr:uid="{00000000-0005-0000-0000-00002B010000}"/>
    <cellStyle name="Millares [0]_10 AVERIAS MASIVAS + ANT" xfId="302" xr:uid="{00000000-0005-0000-0000-00002C010000}"/>
    <cellStyle name="Millares_10 AVERIAS MASIVAS + ANT" xfId="303" xr:uid="{00000000-0005-0000-0000-00002D010000}"/>
    <cellStyle name="Model" xfId="304" xr:uid="{00000000-0005-0000-0000-00002E010000}"/>
    <cellStyle name="Moeda 10" xfId="305" xr:uid="{00000000-0005-0000-0000-00002F010000}"/>
    <cellStyle name="Moeda 11" xfId="306" xr:uid="{00000000-0005-0000-0000-000030010000}"/>
    <cellStyle name="Moeda 2" xfId="307" xr:uid="{00000000-0005-0000-0000-000031010000}"/>
    <cellStyle name="Moeda 2 2" xfId="308" xr:uid="{00000000-0005-0000-0000-000032010000}"/>
    <cellStyle name="Moeda 2 2 2" xfId="309" xr:uid="{00000000-0005-0000-0000-000033010000}"/>
    <cellStyle name="Moeda 2 2 3" xfId="310" xr:uid="{00000000-0005-0000-0000-000034010000}"/>
    <cellStyle name="Moeda 2 2 4" xfId="311" xr:uid="{00000000-0005-0000-0000-000035010000}"/>
    <cellStyle name="Moeda 2 2_AQPNG_ORC_R01_2013_11_22(OBRA COMPLETA) 29112013-2" xfId="312" xr:uid="{00000000-0005-0000-0000-000036010000}"/>
    <cellStyle name="Moeda 2 3" xfId="313" xr:uid="{00000000-0005-0000-0000-000037010000}"/>
    <cellStyle name="Moeda 2 3 2" xfId="314" xr:uid="{00000000-0005-0000-0000-000038010000}"/>
    <cellStyle name="Moeda 2 3_AQPNG_ORC_R01_2013_11_22(OBRA COMPLETA) 29112013-2" xfId="315" xr:uid="{00000000-0005-0000-0000-000039010000}"/>
    <cellStyle name="Moeda 2 4" xfId="316" xr:uid="{00000000-0005-0000-0000-00003A010000}"/>
    <cellStyle name="Moeda 2 5" xfId="317" xr:uid="{00000000-0005-0000-0000-00003B010000}"/>
    <cellStyle name="Moeda 2_AQPNG_ORC_R01_2013_11_22(OBRA COMPLETA) 29112013-2" xfId="318" xr:uid="{00000000-0005-0000-0000-00003C010000}"/>
    <cellStyle name="Moeda 3" xfId="319" xr:uid="{00000000-0005-0000-0000-00003D010000}"/>
    <cellStyle name="Moeda 3 2" xfId="320" xr:uid="{00000000-0005-0000-0000-00003E010000}"/>
    <cellStyle name="Moeda 3 2 2" xfId="321" xr:uid="{00000000-0005-0000-0000-00003F010000}"/>
    <cellStyle name="Moeda 3 2_AQPNG_ORC_R01_2013_11_22(OBRA COMPLETA) 29112013-2" xfId="322" xr:uid="{00000000-0005-0000-0000-000040010000}"/>
    <cellStyle name="Moeda 3 3" xfId="323" xr:uid="{00000000-0005-0000-0000-000041010000}"/>
    <cellStyle name="Moeda 3 3 2" xfId="324" xr:uid="{00000000-0005-0000-0000-000042010000}"/>
    <cellStyle name="Moeda 3 3_AQPNG_ORC_R01_2013_11_22(OBRA COMPLETA) 29112013-2" xfId="325" xr:uid="{00000000-0005-0000-0000-000043010000}"/>
    <cellStyle name="Moeda 3 4" xfId="326" xr:uid="{00000000-0005-0000-0000-000044010000}"/>
    <cellStyle name="Moeda 3_AQPNG_ORC_R01_2013_11_22(OBRA COMPLETA) 29112013-2" xfId="327" xr:uid="{00000000-0005-0000-0000-000045010000}"/>
    <cellStyle name="Moeda 4" xfId="328" xr:uid="{00000000-0005-0000-0000-000046010000}"/>
    <cellStyle name="Moeda 4 2" xfId="329" xr:uid="{00000000-0005-0000-0000-000047010000}"/>
    <cellStyle name="Moeda 4 2 2" xfId="330" xr:uid="{00000000-0005-0000-0000-000048010000}"/>
    <cellStyle name="Moeda 4 2 2 2" xfId="331" xr:uid="{00000000-0005-0000-0000-000049010000}"/>
    <cellStyle name="Moeda 4 2 3" xfId="332" xr:uid="{00000000-0005-0000-0000-00004A010000}"/>
    <cellStyle name="Moeda 4 2 4" xfId="333" xr:uid="{00000000-0005-0000-0000-00004B010000}"/>
    <cellStyle name="Moeda 4 2_AQPNG_ORC_R01_2013_11_22(OBRA COMPLETA) 29112013-2" xfId="334" xr:uid="{00000000-0005-0000-0000-00004C010000}"/>
    <cellStyle name="Moeda 4 3" xfId="335" xr:uid="{00000000-0005-0000-0000-00004D010000}"/>
    <cellStyle name="Moeda 4 3 2" xfId="336" xr:uid="{00000000-0005-0000-0000-00004E010000}"/>
    <cellStyle name="Moeda 4 3 3" xfId="337" xr:uid="{00000000-0005-0000-0000-00004F010000}"/>
    <cellStyle name="Moeda 4 4" xfId="338" xr:uid="{00000000-0005-0000-0000-000050010000}"/>
    <cellStyle name="Moeda 4 5" xfId="339" xr:uid="{00000000-0005-0000-0000-000051010000}"/>
    <cellStyle name="Moeda 4_AQPNG_ORC_R01_2013_11_22(OBRA COMPLETA) 29112013-2" xfId="340" xr:uid="{00000000-0005-0000-0000-000052010000}"/>
    <cellStyle name="Moeda 5" xfId="341" xr:uid="{00000000-0005-0000-0000-000053010000}"/>
    <cellStyle name="Moeda 5 10" xfId="342" xr:uid="{00000000-0005-0000-0000-000054010000}"/>
    <cellStyle name="Moeda 5 11" xfId="343" xr:uid="{00000000-0005-0000-0000-000055010000}"/>
    <cellStyle name="Moeda 5 2" xfId="344" xr:uid="{00000000-0005-0000-0000-000056010000}"/>
    <cellStyle name="Moeda 5 2 2" xfId="345" xr:uid="{00000000-0005-0000-0000-000057010000}"/>
    <cellStyle name="Moeda 5 2 2 2" xfId="346" xr:uid="{00000000-0005-0000-0000-000058010000}"/>
    <cellStyle name="Moeda 5 2 2 3" xfId="347" xr:uid="{00000000-0005-0000-0000-000059010000}"/>
    <cellStyle name="Moeda 5 2 3" xfId="348" xr:uid="{00000000-0005-0000-0000-00005A010000}"/>
    <cellStyle name="Moeda 5 2 3 2" xfId="349" xr:uid="{00000000-0005-0000-0000-00005B010000}"/>
    <cellStyle name="Moeda 5 2 4" xfId="350" xr:uid="{00000000-0005-0000-0000-00005C010000}"/>
    <cellStyle name="Moeda 5 2 5" xfId="351" xr:uid="{00000000-0005-0000-0000-00005D010000}"/>
    <cellStyle name="Moeda 5 3" xfId="352" xr:uid="{00000000-0005-0000-0000-00005E010000}"/>
    <cellStyle name="Moeda 5 3 2" xfId="353" xr:uid="{00000000-0005-0000-0000-00005F010000}"/>
    <cellStyle name="Moeda 5 3 2 2" xfId="354" xr:uid="{00000000-0005-0000-0000-000060010000}"/>
    <cellStyle name="Moeda 5 3 3" xfId="355" xr:uid="{00000000-0005-0000-0000-000061010000}"/>
    <cellStyle name="Moeda 5 3 4" xfId="356" xr:uid="{00000000-0005-0000-0000-000062010000}"/>
    <cellStyle name="Moeda 5 4" xfId="357" xr:uid="{00000000-0005-0000-0000-000063010000}"/>
    <cellStyle name="Moeda 5 5" xfId="358" xr:uid="{00000000-0005-0000-0000-000064010000}"/>
    <cellStyle name="Moeda 5 5 2" xfId="359" xr:uid="{00000000-0005-0000-0000-000065010000}"/>
    <cellStyle name="Moeda 5 5 3" xfId="360" xr:uid="{00000000-0005-0000-0000-000066010000}"/>
    <cellStyle name="Moeda 5 6" xfId="361" xr:uid="{00000000-0005-0000-0000-000067010000}"/>
    <cellStyle name="Moeda 5 6 2" xfId="362" xr:uid="{00000000-0005-0000-0000-000068010000}"/>
    <cellStyle name="Moeda 5 6 3" xfId="363" xr:uid="{00000000-0005-0000-0000-000069010000}"/>
    <cellStyle name="Moeda 5 7" xfId="364" xr:uid="{00000000-0005-0000-0000-00006A010000}"/>
    <cellStyle name="Moeda 5 7 2" xfId="365" xr:uid="{00000000-0005-0000-0000-00006B010000}"/>
    <cellStyle name="Moeda 5 8" xfId="366" xr:uid="{00000000-0005-0000-0000-00006C010000}"/>
    <cellStyle name="Moeda 5 8 2" xfId="367" xr:uid="{00000000-0005-0000-0000-00006D010000}"/>
    <cellStyle name="Moeda 5 9" xfId="368" xr:uid="{00000000-0005-0000-0000-00006E010000}"/>
    <cellStyle name="Moeda 5_AQPNG_ORC_R01_2013_11_22(OBRA COMPLETA) 29112013-2" xfId="369" xr:uid="{00000000-0005-0000-0000-00006F010000}"/>
    <cellStyle name="Moeda 6" xfId="370" xr:uid="{00000000-0005-0000-0000-000070010000}"/>
    <cellStyle name="Moeda 6 2" xfId="371" xr:uid="{00000000-0005-0000-0000-000071010000}"/>
    <cellStyle name="Moeda 6 2 2" xfId="372" xr:uid="{00000000-0005-0000-0000-000072010000}"/>
    <cellStyle name="Moeda 6 3" xfId="373" xr:uid="{00000000-0005-0000-0000-000073010000}"/>
    <cellStyle name="Moeda 6 4" xfId="374" xr:uid="{00000000-0005-0000-0000-000074010000}"/>
    <cellStyle name="Moeda 6_AQPNG_ORC_R01_2013_11_22(OBRA COMPLETA) 29112013-2" xfId="375" xr:uid="{00000000-0005-0000-0000-000075010000}"/>
    <cellStyle name="Moeda 7" xfId="376" xr:uid="{00000000-0005-0000-0000-000076010000}"/>
    <cellStyle name="Moeda 7 2" xfId="377" xr:uid="{00000000-0005-0000-0000-000077010000}"/>
    <cellStyle name="Moeda 8" xfId="378" xr:uid="{00000000-0005-0000-0000-000078010000}"/>
    <cellStyle name="Moeda 8 2" xfId="379" xr:uid="{00000000-0005-0000-0000-000079010000}"/>
    <cellStyle name="Moeda 9" xfId="380" xr:uid="{00000000-0005-0000-0000-00007A010000}"/>
    <cellStyle name="Moneda [0]_10 AVERIAS MASIVAS + ANT" xfId="381" xr:uid="{00000000-0005-0000-0000-00007B010000}"/>
    <cellStyle name="Moneda_10 AVERIAS MASIVAS + ANT" xfId="382" xr:uid="{00000000-0005-0000-0000-00007C010000}"/>
    <cellStyle name="Monetario" xfId="383" xr:uid="{00000000-0005-0000-0000-00007D010000}"/>
    <cellStyle name="Neutra 2" xfId="384" xr:uid="{00000000-0005-0000-0000-00007E010000}"/>
    <cellStyle name="Neutra 3" xfId="385" xr:uid="{00000000-0005-0000-0000-00007F010000}"/>
    <cellStyle name="Neutro" xfId="386" xr:uid="{00000000-0005-0000-0000-000080010000}"/>
    <cellStyle name="Neutro 2" xfId="387" xr:uid="{00000000-0005-0000-0000-000081010000}"/>
    <cellStyle name="no dec" xfId="388" xr:uid="{00000000-0005-0000-0000-000082010000}"/>
    <cellStyle name="Normal" xfId="0" builtinId="0"/>
    <cellStyle name="Normal - Style1" xfId="389" xr:uid="{00000000-0005-0000-0000-000084010000}"/>
    <cellStyle name="Normal 10" xfId="390" xr:uid="{00000000-0005-0000-0000-000085010000}"/>
    <cellStyle name="Normal 10 2" xfId="391" xr:uid="{00000000-0005-0000-0000-000086010000}"/>
    <cellStyle name="Normal 10 3" xfId="392" xr:uid="{00000000-0005-0000-0000-000087010000}"/>
    <cellStyle name="Normal 10 3 2" xfId="393" xr:uid="{00000000-0005-0000-0000-000088010000}"/>
    <cellStyle name="Normal 10 4" xfId="394" xr:uid="{00000000-0005-0000-0000-000089010000}"/>
    <cellStyle name="Normal 10 5" xfId="395" xr:uid="{00000000-0005-0000-0000-00008A010000}"/>
    <cellStyle name="Normal 10_AQPNG_ORC_R01_2013_11_22(OBRA COMPLETA) 29112013-2" xfId="396" xr:uid="{00000000-0005-0000-0000-00008B010000}"/>
    <cellStyle name="Normal 11" xfId="397" xr:uid="{00000000-0005-0000-0000-00008C010000}"/>
    <cellStyle name="Normal 11 2" xfId="398" xr:uid="{00000000-0005-0000-0000-00008D010000}"/>
    <cellStyle name="Normal 11 2 2" xfId="399" xr:uid="{00000000-0005-0000-0000-00008E010000}"/>
    <cellStyle name="Normal 11 3" xfId="400" xr:uid="{00000000-0005-0000-0000-00008F010000}"/>
    <cellStyle name="Normal 11 4" xfId="401" xr:uid="{00000000-0005-0000-0000-000090010000}"/>
    <cellStyle name="Normal 11 5" xfId="402" xr:uid="{00000000-0005-0000-0000-000091010000}"/>
    <cellStyle name="Normal 11_AQPNG_ORC_R01_2013_11_22(OBRA COMPLETA) 29112013-2" xfId="403" xr:uid="{00000000-0005-0000-0000-000092010000}"/>
    <cellStyle name="Normal 12" xfId="404" xr:uid="{00000000-0005-0000-0000-000093010000}"/>
    <cellStyle name="Normal 12 2" xfId="405" xr:uid="{00000000-0005-0000-0000-000094010000}"/>
    <cellStyle name="Normal 12 2 2" xfId="406" xr:uid="{00000000-0005-0000-0000-000095010000}"/>
    <cellStyle name="Normal 12 2 3" xfId="407" xr:uid="{00000000-0005-0000-0000-000096010000}"/>
    <cellStyle name="Normal 12 2_CÁLCULO DE HORAS - tabela MARÇO 2014" xfId="408" xr:uid="{00000000-0005-0000-0000-000097010000}"/>
    <cellStyle name="Normal 12 3" xfId="409" xr:uid="{00000000-0005-0000-0000-000098010000}"/>
    <cellStyle name="Normal 12 3 2" xfId="410" xr:uid="{00000000-0005-0000-0000-000099010000}"/>
    <cellStyle name="Normal 12 3_CÁLCULO DE HORAS - tabela MARÇO 2014" xfId="411" xr:uid="{00000000-0005-0000-0000-00009A010000}"/>
    <cellStyle name="Normal 12 4" xfId="412" xr:uid="{00000000-0005-0000-0000-00009B010000}"/>
    <cellStyle name="Normal 12 5" xfId="413" xr:uid="{00000000-0005-0000-0000-00009C010000}"/>
    <cellStyle name="Normal 12_AQPNG_ORC_R01_2013_11_22(OBRA COMPLETA) 29112013-2" xfId="414" xr:uid="{00000000-0005-0000-0000-00009D010000}"/>
    <cellStyle name="Normal 13" xfId="415" xr:uid="{00000000-0005-0000-0000-00009E010000}"/>
    <cellStyle name="Normal 14" xfId="416" xr:uid="{00000000-0005-0000-0000-00009F010000}"/>
    <cellStyle name="Normal 15" xfId="417" xr:uid="{00000000-0005-0000-0000-0000A0010000}"/>
    <cellStyle name="Normal 16" xfId="418" xr:uid="{00000000-0005-0000-0000-0000A1010000}"/>
    <cellStyle name="Normal 17" xfId="419" xr:uid="{00000000-0005-0000-0000-0000A2010000}"/>
    <cellStyle name="Normal 18" xfId="420" xr:uid="{00000000-0005-0000-0000-0000A3010000}"/>
    <cellStyle name="Normal 19" xfId="421" xr:uid="{00000000-0005-0000-0000-0000A4010000}"/>
    <cellStyle name="Normal 2" xfId="422" xr:uid="{00000000-0005-0000-0000-0000A5010000}"/>
    <cellStyle name="Normal 2 2" xfId="423" xr:uid="{00000000-0005-0000-0000-0000A6010000}"/>
    <cellStyle name="Normal 2 2 2" xfId="424" xr:uid="{00000000-0005-0000-0000-0000A7010000}"/>
    <cellStyle name="Normal 2 2 3" xfId="425" xr:uid="{00000000-0005-0000-0000-0000A8010000}"/>
    <cellStyle name="Normal 2 2 3 2" xfId="426" xr:uid="{00000000-0005-0000-0000-0000A9010000}"/>
    <cellStyle name="Normal 2 2 4" xfId="427" xr:uid="{00000000-0005-0000-0000-0000AA010000}"/>
    <cellStyle name="Normal 2 2 4 2" xfId="428" xr:uid="{00000000-0005-0000-0000-0000AB010000}"/>
    <cellStyle name="Normal 2 2 5" xfId="429" xr:uid="{00000000-0005-0000-0000-0000AC010000}"/>
    <cellStyle name="Normal 2 2 6" xfId="430" xr:uid="{00000000-0005-0000-0000-0000AD010000}"/>
    <cellStyle name="Normal 2 2 7" xfId="431" xr:uid="{00000000-0005-0000-0000-0000AE010000}"/>
    <cellStyle name="Normal 2 2_CEEP BANDEIRANTES - REV. SUELY" xfId="432" xr:uid="{00000000-0005-0000-0000-0000AF010000}"/>
    <cellStyle name="Normal 2 3" xfId="433" xr:uid="{00000000-0005-0000-0000-0000B0010000}"/>
    <cellStyle name="Normal 2 3 2" xfId="434" xr:uid="{00000000-0005-0000-0000-0000B1010000}"/>
    <cellStyle name="Normal 2 3 2 2" xfId="435" xr:uid="{00000000-0005-0000-0000-0000B2010000}"/>
    <cellStyle name="Normal 2 3 2 3" xfId="436" xr:uid="{00000000-0005-0000-0000-0000B3010000}"/>
    <cellStyle name="Normal 2 3 3" xfId="437" xr:uid="{00000000-0005-0000-0000-0000B4010000}"/>
    <cellStyle name="Normal 2 3 4" xfId="438" xr:uid="{00000000-0005-0000-0000-0000B5010000}"/>
    <cellStyle name="Normal 2 4" xfId="439" xr:uid="{00000000-0005-0000-0000-0000B6010000}"/>
    <cellStyle name="Normal 2 4 2" xfId="440" xr:uid="{00000000-0005-0000-0000-0000B7010000}"/>
    <cellStyle name="Normal 2 5" xfId="441" xr:uid="{00000000-0005-0000-0000-0000B8010000}"/>
    <cellStyle name="Normal 2 6" xfId="442" xr:uid="{00000000-0005-0000-0000-0000B9010000}"/>
    <cellStyle name="Normal 2_0130.02.IMUNIZAÇÃO SGA_PLANILHA ORÇAMENTARIA.R05" xfId="443" xr:uid="{00000000-0005-0000-0000-0000BA010000}"/>
    <cellStyle name="Normal 20" xfId="444" xr:uid="{00000000-0005-0000-0000-0000BB010000}"/>
    <cellStyle name="Normal 21" xfId="445" xr:uid="{00000000-0005-0000-0000-0000BC010000}"/>
    <cellStyle name="Normal 22" xfId="446" xr:uid="{00000000-0005-0000-0000-0000BD010000}"/>
    <cellStyle name="Normal 23" xfId="447" xr:uid="{00000000-0005-0000-0000-0000BE010000}"/>
    <cellStyle name="Normal 24" xfId="448" xr:uid="{00000000-0005-0000-0000-0000BF010000}"/>
    <cellStyle name="Normal 25" xfId="449" xr:uid="{00000000-0005-0000-0000-0000C0010000}"/>
    <cellStyle name="Normal 26" xfId="450" xr:uid="{00000000-0005-0000-0000-0000C1010000}"/>
    <cellStyle name="Normal 27" xfId="451" xr:uid="{00000000-0005-0000-0000-0000C2010000}"/>
    <cellStyle name="Normal 28" xfId="452" xr:uid="{00000000-0005-0000-0000-0000C3010000}"/>
    <cellStyle name="Normal 29" xfId="1" xr:uid="{00000000-0005-0000-0000-0000C4010000}"/>
    <cellStyle name="Normal 3" xfId="453" xr:uid="{00000000-0005-0000-0000-0000C5010000}"/>
    <cellStyle name="Normal 3 2" xfId="454" xr:uid="{00000000-0005-0000-0000-0000C6010000}"/>
    <cellStyle name="Normal 3 3" xfId="455" xr:uid="{00000000-0005-0000-0000-0000C7010000}"/>
    <cellStyle name="Normal 3 3 2" xfId="456" xr:uid="{00000000-0005-0000-0000-0000C8010000}"/>
    <cellStyle name="Normal 3 4" xfId="457" xr:uid="{00000000-0005-0000-0000-0000C9010000}"/>
    <cellStyle name="Normal 3 5" xfId="458" xr:uid="{00000000-0005-0000-0000-0000CA010000}"/>
    <cellStyle name="Normal 3 6" xfId="459" xr:uid="{00000000-0005-0000-0000-0000CB010000}"/>
    <cellStyle name="Normal 3_Planilha RETROFIT PALÁCIO - VRF  DEZEMBRO  2013 CRONOGRAMA 15 MESES _ R02 - 2" xfId="460" xr:uid="{00000000-0005-0000-0000-0000CC010000}"/>
    <cellStyle name="Normal 30" xfId="769" xr:uid="{00000000-0005-0000-0000-0000CD010000}"/>
    <cellStyle name="Normal 31" xfId="770" xr:uid="{00000000-0005-0000-0000-0000CE010000}"/>
    <cellStyle name="Normal 32" xfId="461" xr:uid="{00000000-0005-0000-0000-0000CF010000}"/>
    <cellStyle name="Normal 33" xfId="773" xr:uid="{00000000-0005-0000-0000-0000D0010000}"/>
    <cellStyle name="Normal 4" xfId="462" xr:uid="{00000000-0005-0000-0000-0000D1010000}"/>
    <cellStyle name="Normal 4 10" xfId="463" xr:uid="{00000000-0005-0000-0000-0000D2010000}"/>
    <cellStyle name="Normal 4 2" xfId="464" xr:uid="{00000000-0005-0000-0000-0000D3010000}"/>
    <cellStyle name="Normal 4 3" xfId="465" xr:uid="{00000000-0005-0000-0000-0000D4010000}"/>
    <cellStyle name="Normal 4 3 2" xfId="466" xr:uid="{00000000-0005-0000-0000-0000D5010000}"/>
    <cellStyle name="Normal 4 3 2 2" xfId="467" xr:uid="{00000000-0005-0000-0000-0000D6010000}"/>
    <cellStyle name="Normal 4 3 3" xfId="468" xr:uid="{00000000-0005-0000-0000-0000D7010000}"/>
    <cellStyle name="Normal 4 3 4" xfId="469" xr:uid="{00000000-0005-0000-0000-0000D8010000}"/>
    <cellStyle name="Normal 4 3_AQPNG_ORC_R01_2013_11_22(OBRA COMPLETA) 29112013-2" xfId="470" xr:uid="{00000000-0005-0000-0000-0000D9010000}"/>
    <cellStyle name="Normal 4 4" xfId="471" xr:uid="{00000000-0005-0000-0000-0000DA010000}"/>
    <cellStyle name="Normal 4 4 2" xfId="472" xr:uid="{00000000-0005-0000-0000-0000DB010000}"/>
    <cellStyle name="Normal 4 5" xfId="473" xr:uid="{00000000-0005-0000-0000-0000DC010000}"/>
    <cellStyle name="Normal 4 6" xfId="474" xr:uid="{00000000-0005-0000-0000-0000DD010000}"/>
    <cellStyle name="Normal 4 7" xfId="475" xr:uid="{00000000-0005-0000-0000-0000DE010000}"/>
    <cellStyle name="Normal 4 8" xfId="476" xr:uid="{00000000-0005-0000-0000-0000DF010000}"/>
    <cellStyle name="Normal 4_CEEP BANDEIRANTES - REV. SUELY" xfId="477" xr:uid="{00000000-0005-0000-0000-0000E0010000}"/>
    <cellStyle name="Normal 40" xfId="478" xr:uid="{00000000-0005-0000-0000-0000E1010000}"/>
    <cellStyle name="Normal 44" xfId="479" xr:uid="{00000000-0005-0000-0000-0000E2010000}"/>
    <cellStyle name="Normal 5" xfId="480" xr:uid="{00000000-0005-0000-0000-0000E3010000}"/>
    <cellStyle name="Normal 5 2" xfId="481" xr:uid="{00000000-0005-0000-0000-0000E4010000}"/>
    <cellStyle name="Normal 5 3" xfId="482" xr:uid="{00000000-0005-0000-0000-0000E5010000}"/>
    <cellStyle name="Normal 5 4" xfId="483" xr:uid="{00000000-0005-0000-0000-0000E6010000}"/>
    <cellStyle name="Normal 6" xfId="484" xr:uid="{00000000-0005-0000-0000-0000E7010000}"/>
    <cellStyle name="Normal 6 2" xfId="485" xr:uid="{00000000-0005-0000-0000-0000E8010000}"/>
    <cellStyle name="Normal 6 2 2" xfId="486" xr:uid="{00000000-0005-0000-0000-0000E9010000}"/>
    <cellStyle name="Normal 6 3" xfId="487" xr:uid="{00000000-0005-0000-0000-0000EA010000}"/>
    <cellStyle name="Normal 6_Cópia de CEEP INDÍGENA DO PARANÁ  - LICITAÇÃO" xfId="488" xr:uid="{00000000-0005-0000-0000-0000EB010000}"/>
    <cellStyle name="Normal 7" xfId="489" xr:uid="{00000000-0005-0000-0000-0000EC010000}"/>
    <cellStyle name="Normal 7 2" xfId="490" xr:uid="{00000000-0005-0000-0000-0000ED010000}"/>
    <cellStyle name="Normal 8" xfId="491" xr:uid="{00000000-0005-0000-0000-0000EE010000}"/>
    <cellStyle name="Normal 8 2" xfId="492" xr:uid="{00000000-0005-0000-0000-0000EF010000}"/>
    <cellStyle name="Normal 8 3" xfId="493" xr:uid="{00000000-0005-0000-0000-0000F0010000}"/>
    <cellStyle name="Normal 9" xfId="494" xr:uid="{00000000-0005-0000-0000-0000F1010000}"/>
    <cellStyle name="Normal 9 2" xfId="495" xr:uid="{00000000-0005-0000-0000-0000F2010000}"/>
    <cellStyle name="Normal 9 3" xfId="496" xr:uid="{00000000-0005-0000-0000-0000F3010000}"/>
    <cellStyle name="Normal 9_AQPNG_ORC_R01_2013_11_22(OBRA COMPLETA) 29112013-2" xfId="497" xr:uid="{00000000-0005-0000-0000-0000F4010000}"/>
    <cellStyle name="Normal_SEJU" xfId="772" xr:uid="{00000000-0005-0000-0000-0000F5010000}"/>
    <cellStyle name="Nota 2" xfId="498" xr:uid="{00000000-0005-0000-0000-0000F6010000}"/>
    <cellStyle name="Nota 2 2" xfId="499" xr:uid="{00000000-0005-0000-0000-0000F7010000}"/>
    <cellStyle name="Nota 2 2 2" xfId="500" xr:uid="{00000000-0005-0000-0000-0000F8010000}"/>
    <cellStyle name="Nota 2 2_CÁLCULO DE HORAS - tabela MARÇO 2014" xfId="501" xr:uid="{00000000-0005-0000-0000-0000F9010000}"/>
    <cellStyle name="Nota 2 3" xfId="502" xr:uid="{00000000-0005-0000-0000-0000FA010000}"/>
    <cellStyle name="Nota 2 3 2" xfId="503" xr:uid="{00000000-0005-0000-0000-0000FB010000}"/>
    <cellStyle name="Nota 2 3_CÁLCULO DE HORAS - tabela MARÇO 2014" xfId="504" xr:uid="{00000000-0005-0000-0000-0000FC010000}"/>
    <cellStyle name="Nota 2 4" xfId="505" xr:uid="{00000000-0005-0000-0000-0000FD010000}"/>
    <cellStyle name="Nota 2_AQPNG_ORC_R01_2013_11_22(OBRA COMPLETA) 29112013-2" xfId="506" xr:uid="{00000000-0005-0000-0000-0000FE010000}"/>
    <cellStyle name="Nota 3" xfId="507" xr:uid="{00000000-0005-0000-0000-0000FF010000}"/>
    <cellStyle name="Nota 3 2" xfId="508" xr:uid="{00000000-0005-0000-0000-000000020000}"/>
    <cellStyle name="Nota 3_CÁLCULO DE HORAS - tabela MARÇO 2014" xfId="509" xr:uid="{00000000-0005-0000-0000-000001020000}"/>
    <cellStyle name="Nota 4" xfId="510" xr:uid="{00000000-0005-0000-0000-000002020000}"/>
    <cellStyle name="Nota 5" xfId="511" xr:uid="{00000000-0005-0000-0000-000003020000}"/>
    <cellStyle name="Nota 6" xfId="512" xr:uid="{00000000-0005-0000-0000-000004020000}"/>
    <cellStyle name="Nota 6 2" xfId="513" xr:uid="{00000000-0005-0000-0000-000005020000}"/>
    <cellStyle name="Percent" xfId="514" xr:uid="{00000000-0005-0000-0000-000006020000}"/>
    <cellStyle name="Percent [2]" xfId="515" xr:uid="{00000000-0005-0000-0000-000007020000}"/>
    <cellStyle name="Percentagem 2" xfId="516" xr:uid="{00000000-0005-0000-0000-000008020000}"/>
    <cellStyle name="Percentagem 2 2" xfId="517" xr:uid="{00000000-0005-0000-0000-000009020000}"/>
    <cellStyle name="Percentagem 2 3" xfId="518" xr:uid="{00000000-0005-0000-0000-00000A020000}"/>
    <cellStyle name="Percentagem 2_AQPNG_ORC_R01_2013_11_22(OBRA COMPLETA) 29112013-2" xfId="519" xr:uid="{00000000-0005-0000-0000-00000B020000}"/>
    <cellStyle name="Percentagem 3" xfId="520" xr:uid="{00000000-0005-0000-0000-00000C020000}"/>
    <cellStyle name="Percentagem 3 2" xfId="521" xr:uid="{00000000-0005-0000-0000-00000D020000}"/>
    <cellStyle name="Percentagem 3_AQPNG_ORC_R01_2013_11_22(OBRA COMPLETA) 29112013-2" xfId="522" xr:uid="{00000000-0005-0000-0000-00000E020000}"/>
    <cellStyle name="Percentagem 4" xfId="523" xr:uid="{00000000-0005-0000-0000-00000F020000}"/>
    <cellStyle name="Percentagem 4 2" xfId="524" xr:uid="{00000000-0005-0000-0000-000010020000}"/>
    <cellStyle name="Percentagem 4_AQPNG_ORC_R01_2013_11_22(OBRA COMPLETA) 29112013-2" xfId="525" xr:uid="{00000000-0005-0000-0000-000011020000}"/>
    <cellStyle name="PLANILHA ANALITICA" xfId="526" xr:uid="{00000000-0005-0000-0000-000012020000}"/>
    <cellStyle name="PLANILHA ANALITICA 2" xfId="527" xr:uid="{00000000-0005-0000-0000-000013020000}"/>
    <cellStyle name="PLANILHA ANALITICA_AQPNG_ORC_R01_2013_11_22(OBRA COMPLETA) 29112013-2" xfId="528" xr:uid="{00000000-0005-0000-0000-000014020000}"/>
    <cellStyle name="planilhas" xfId="529" xr:uid="{00000000-0005-0000-0000-000015020000}"/>
    <cellStyle name="Porcentagem" xfId="771" builtinId="5"/>
    <cellStyle name="Porcentagem 2" xfId="530" xr:uid="{00000000-0005-0000-0000-000017020000}"/>
    <cellStyle name="Porcentagem 2 10" xfId="531" xr:uid="{00000000-0005-0000-0000-000018020000}"/>
    <cellStyle name="Porcentagem 2 2" xfId="532" xr:uid="{00000000-0005-0000-0000-000019020000}"/>
    <cellStyle name="Porcentagem 2 2 2" xfId="533" xr:uid="{00000000-0005-0000-0000-00001A020000}"/>
    <cellStyle name="Porcentagem 2 2_AQPNG_ORC_R01_2013_11_22(OBRA COMPLETA) 29112013-2" xfId="534" xr:uid="{00000000-0005-0000-0000-00001B020000}"/>
    <cellStyle name="Porcentagem 2 3" xfId="535" xr:uid="{00000000-0005-0000-0000-00001C020000}"/>
    <cellStyle name="Porcentagem 2 3 2" xfId="536" xr:uid="{00000000-0005-0000-0000-00001D020000}"/>
    <cellStyle name="Porcentagem 2 3_AQPNG_ORC_R01_2013_11_22(OBRA COMPLETA) 29112013-2" xfId="537" xr:uid="{00000000-0005-0000-0000-00001E020000}"/>
    <cellStyle name="Porcentagem 2 4" xfId="538" xr:uid="{00000000-0005-0000-0000-00001F020000}"/>
    <cellStyle name="Porcentagem 2 4 2" xfId="539" xr:uid="{00000000-0005-0000-0000-000020020000}"/>
    <cellStyle name="Porcentagem 2 4_AQPNG_ORC_R01_2013_11_22(OBRA COMPLETA) 29112013-2" xfId="540" xr:uid="{00000000-0005-0000-0000-000021020000}"/>
    <cellStyle name="Porcentagem 2 5" xfId="541" xr:uid="{00000000-0005-0000-0000-000022020000}"/>
    <cellStyle name="Porcentagem 2 5 2" xfId="542" xr:uid="{00000000-0005-0000-0000-000023020000}"/>
    <cellStyle name="Porcentagem 2 5_AQPNG_ORC_R01_2013_11_22(OBRA COMPLETA) 29112013-2" xfId="543" xr:uid="{00000000-0005-0000-0000-000024020000}"/>
    <cellStyle name="Porcentagem 2 6" xfId="544" xr:uid="{00000000-0005-0000-0000-000025020000}"/>
    <cellStyle name="Porcentagem 2 6 2" xfId="545" xr:uid="{00000000-0005-0000-0000-000026020000}"/>
    <cellStyle name="Porcentagem 2 7" xfId="546" xr:uid="{00000000-0005-0000-0000-000027020000}"/>
    <cellStyle name="Porcentagem 2 8" xfId="547" xr:uid="{00000000-0005-0000-0000-000028020000}"/>
    <cellStyle name="Porcentagem 2 9" xfId="548" xr:uid="{00000000-0005-0000-0000-000029020000}"/>
    <cellStyle name="Porcentagem 2_AQPNG_ORC_R01_2013_11_22(OBRA COMPLETA) 29112013-2" xfId="549" xr:uid="{00000000-0005-0000-0000-00002A020000}"/>
    <cellStyle name="Porcentagem 3" xfId="550" xr:uid="{00000000-0005-0000-0000-00002B020000}"/>
    <cellStyle name="Porcentagem 3 2" xfId="551" xr:uid="{00000000-0005-0000-0000-00002C020000}"/>
    <cellStyle name="Porcentagem 3 3" xfId="552" xr:uid="{00000000-0005-0000-0000-00002D020000}"/>
    <cellStyle name="Porcentagem 3 4" xfId="553" xr:uid="{00000000-0005-0000-0000-00002E020000}"/>
    <cellStyle name="Porcentagem 3_AQPNG_ORC_R01_2013_11_22(OBRA COMPLETA) 29112013-2" xfId="554" xr:uid="{00000000-0005-0000-0000-00002F020000}"/>
    <cellStyle name="Porcentagem 4" xfId="555" xr:uid="{00000000-0005-0000-0000-000030020000}"/>
    <cellStyle name="Porcentagem 4 2" xfId="556" xr:uid="{00000000-0005-0000-0000-000031020000}"/>
    <cellStyle name="Porcentagem 4 2 2" xfId="557" xr:uid="{00000000-0005-0000-0000-000032020000}"/>
    <cellStyle name="Porcentagem 4 3" xfId="558" xr:uid="{00000000-0005-0000-0000-000033020000}"/>
    <cellStyle name="Porcentagem 4 4" xfId="559" xr:uid="{00000000-0005-0000-0000-000034020000}"/>
    <cellStyle name="Porcentagem 4 5" xfId="560" xr:uid="{00000000-0005-0000-0000-000035020000}"/>
    <cellStyle name="Porcentagem 4_AQPNG_ORC_R01_2013_11_22(OBRA COMPLETA) 29112013-2" xfId="561" xr:uid="{00000000-0005-0000-0000-000036020000}"/>
    <cellStyle name="Porcentagem 5" xfId="562" xr:uid="{00000000-0005-0000-0000-000037020000}"/>
    <cellStyle name="Porcentaje" xfId="563" xr:uid="{00000000-0005-0000-0000-000038020000}"/>
    <cellStyle name="Result" xfId="564" xr:uid="{00000000-0005-0000-0000-000039020000}"/>
    <cellStyle name="Result2" xfId="565" xr:uid="{00000000-0005-0000-0000-00003A020000}"/>
    <cellStyle name="RM" xfId="566" xr:uid="{00000000-0005-0000-0000-00003B020000}"/>
    <cellStyle name="Saída 2" xfId="567" xr:uid="{00000000-0005-0000-0000-00003C020000}"/>
    <cellStyle name="Saída 2 2" xfId="568" xr:uid="{00000000-0005-0000-0000-00003D020000}"/>
    <cellStyle name="Saída 2 2 2" xfId="569" xr:uid="{00000000-0005-0000-0000-00003E020000}"/>
    <cellStyle name="Saída 2 2_CÁLCULO DE HORAS - tabela MARÇO 2014" xfId="570" xr:uid="{00000000-0005-0000-0000-00003F020000}"/>
    <cellStyle name="Saída 2 3" xfId="571" xr:uid="{00000000-0005-0000-0000-000040020000}"/>
    <cellStyle name="Saída 2 3 2" xfId="572" xr:uid="{00000000-0005-0000-0000-000041020000}"/>
    <cellStyle name="Saída 2 3_CÁLCULO DE HORAS - tabela MARÇO 2014" xfId="573" xr:uid="{00000000-0005-0000-0000-000042020000}"/>
    <cellStyle name="Saída 2 4" xfId="574" xr:uid="{00000000-0005-0000-0000-000043020000}"/>
    <cellStyle name="Saída 2_AQPNG_ORC_R01_2013_11_22(OBRA COMPLETA) 29112013-2" xfId="575" xr:uid="{00000000-0005-0000-0000-000044020000}"/>
    <cellStyle name="Saída 3" xfId="576" xr:uid="{00000000-0005-0000-0000-000045020000}"/>
    <cellStyle name="Saída 3 2" xfId="577" xr:uid="{00000000-0005-0000-0000-000046020000}"/>
    <cellStyle name="Saída 3_CÁLCULO DE HORAS - tabela MARÇO 2014" xfId="578" xr:uid="{00000000-0005-0000-0000-000047020000}"/>
    <cellStyle name="Separador de m" xfId="579" xr:uid="{00000000-0005-0000-0000-000048020000}"/>
    <cellStyle name="Separador de milhares 2" xfId="580" xr:uid="{00000000-0005-0000-0000-000049020000}"/>
    <cellStyle name="Separador de milhares 2 10" xfId="581" xr:uid="{00000000-0005-0000-0000-00004A020000}"/>
    <cellStyle name="Separador de milhares 2 10 2" xfId="582" xr:uid="{00000000-0005-0000-0000-00004B020000}"/>
    <cellStyle name="Separador de milhares 2 10 2 2" xfId="583" xr:uid="{00000000-0005-0000-0000-00004C020000}"/>
    <cellStyle name="Separador de milhares 2 2" xfId="584" xr:uid="{00000000-0005-0000-0000-00004D020000}"/>
    <cellStyle name="Separador de milhares 2 2 2" xfId="585" xr:uid="{00000000-0005-0000-0000-00004E020000}"/>
    <cellStyle name="Separador de milhares 2 2_AQPNG_ORC_R01_2013_11_22(OBRA COMPLETA) 29112013-2" xfId="586" xr:uid="{00000000-0005-0000-0000-00004F020000}"/>
    <cellStyle name="Separador de milhares 2 3" xfId="587" xr:uid="{00000000-0005-0000-0000-000050020000}"/>
    <cellStyle name="Separador de milhares 2 3 2" xfId="588" xr:uid="{00000000-0005-0000-0000-000051020000}"/>
    <cellStyle name="Separador de milhares 2 3_AQPNG_ORC_R01_2013_11_22(OBRA COMPLETA) 29112013-2" xfId="589" xr:uid="{00000000-0005-0000-0000-000052020000}"/>
    <cellStyle name="Separador de milhares 2 4" xfId="590" xr:uid="{00000000-0005-0000-0000-000053020000}"/>
    <cellStyle name="Separador de milhares 2 4 2" xfId="591" xr:uid="{00000000-0005-0000-0000-000054020000}"/>
    <cellStyle name="Separador de milhares 2 4_AQPNG_ORC_R01_2013_11_22(OBRA COMPLETA) 29112013-2" xfId="592" xr:uid="{00000000-0005-0000-0000-000055020000}"/>
    <cellStyle name="Separador de milhares 2 5" xfId="593" xr:uid="{00000000-0005-0000-0000-000056020000}"/>
    <cellStyle name="Separador de milhares 2 5 2" xfId="594" xr:uid="{00000000-0005-0000-0000-000057020000}"/>
    <cellStyle name="Separador de milhares 2 5 2 2" xfId="595" xr:uid="{00000000-0005-0000-0000-000058020000}"/>
    <cellStyle name="Separador de milhares 2 5 3" xfId="596" xr:uid="{00000000-0005-0000-0000-000059020000}"/>
    <cellStyle name="Separador de milhares 2 5_AQPNG_ORC_R01_2013_11_22(OBRA COMPLETA) 29112013-2" xfId="597" xr:uid="{00000000-0005-0000-0000-00005A020000}"/>
    <cellStyle name="Separador de milhares 2 6" xfId="598" xr:uid="{00000000-0005-0000-0000-00005B020000}"/>
    <cellStyle name="Separador de milhares 2 6 2" xfId="599" xr:uid="{00000000-0005-0000-0000-00005C020000}"/>
    <cellStyle name="Separador de milhares 2 6 3" xfId="600" xr:uid="{00000000-0005-0000-0000-00005D020000}"/>
    <cellStyle name="Separador de milhares 2 7" xfId="601" xr:uid="{00000000-0005-0000-0000-00005E020000}"/>
    <cellStyle name="Separador de milhares 2 7 2" xfId="602" xr:uid="{00000000-0005-0000-0000-00005F020000}"/>
    <cellStyle name="Separador de milhares 2 7 2 2" xfId="603" xr:uid="{00000000-0005-0000-0000-000060020000}"/>
    <cellStyle name="Separador de milhares 2 8" xfId="604" xr:uid="{00000000-0005-0000-0000-000061020000}"/>
    <cellStyle name="Separador de milhares 2 8 2" xfId="605" xr:uid="{00000000-0005-0000-0000-000062020000}"/>
    <cellStyle name="Separador de milhares 2 8 2 2" xfId="606" xr:uid="{00000000-0005-0000-0000-000063020000}"/>
    <cellStyle name="Separador de milhares 2 9" xfId="607" xr:uid="{00000000-0005-0000-0000-000064020000}"/>
    <cellStyle name="Separador de milhares 2 9 2" xfId="608" xr:uid="{00000000-0005-0000-0000-000065020000}"/>
    <cellStyle name="Separador de milhares 2 9 2 2" xfId="609" xr:uid="{00000000-0005-0000-0000-000066020000}"/>
    <cellStyle name="Separador de milhares 2_AQPNG_ORC_R01_2013_11_22(OBRA COMPLETA) 29112013-2" xfId="610" xr:uid="{00000000-0005-0000-0000-000067020000}"/>
    <cellStyle name="Separador de milhares 3" xfId="611" xr:uid="{00000000-0005-0000-0000-000068020000}"/>
    <cellStyle name="Separador de milhares 3 2" xfId="612" xr:uid="{00000000-0005-0000-0000-000069020000}"/>
    <cellStyle name="Separador de milhares 3 2 2" xfId="613" xr:uid="{00000000-0005-0000-0000-00006A020000}"/>
    <cellStyle name="Separador de milhares 3 2 3" xfId="614" xr:uid="{00000000-0005-0000-0000-00006B020000}"/>
    <cellStyle name="Separador de milhares 3 2 4" xfId="615" xr:uid="{00000000-0005-0000-0000-00006C020000}"/>
    <cellStyle name="Separador de milhares 3 2_AQPNG_ORC_R01_2013_11_22(OBRA COMPLETA) 29112013-2" xfId="616" xr:uid="{00000000-0005-0000-0000-00006D020000}"/>
    <cellStyle name="Separador de milhares 3 3" xfId="617" xr:uid="{00000000-0005-0000-0000-00006E020000}"/>
    <cellStyle name="Separador de milhares 3 3 2" xfId="618" xr:uid="{00000000-0005-0000-0000-00006F020000}"/>
    <cellStyle name="Separador de milhares 3 3_AQPNG_ORC_R01_2013_11_22(OBRA COMPLETA) 29112013-2" xfId="619" xr:uid="{00000000-0005-0000-0000-000070020000}"/>
    <cellStyle name="Separador de milhares 3 4" xfId="620" xr:uid="{00000000-0005-0000-0000-000071020000}"/>
    <cellStyle name="Separador de milhares 3 4 2" xfId="621" xr:uid="{00000000-0005-0000-0000-000072020000}"/>
    <cellStyle name="Separador de milhares 3 4 2 2" xfId="622" xr:uid="{00000000-0005-0000-0000-000073020000}"/>
    <cellStyle name="Separador de milhares 3 4 3" xfId="623" xr:uid="{00000000-0005-0000-0000-000074020000}"/>
    <cellStyle name="Separador de milhares 3 4 3 2" xfId="624" xr:uid="{00000000-0005-0000-0000-000075020000}"/>
    <cellStyle name="Separador de milhares 3 5" xfId="625" xr:uid="{00000000-0005-0000-0000-000076020000}"/>
    <cellStyle name="Separador de milhares 3 5 2" xfId="626" xr:uid="{00000000-0005-0000-0000-000077020000}"/>
    <cellStyle name="Separador de milhares 3 5 2 2" xfId="627" xr:uid="{00000000-0005-0000-0000-000078020000}"/>
    <cellStyle name="Separador de milhares 3 5 3" xfId="628" xr:uid="{00000000-0005-0000-0000-000079020000}"/>
    <cellStyle name="Separador de milhares 3 5 3 2" xfId="629" xr:uid="{00000000-0005-0000-0000-00007A020000}"/>
    <cellStyle name="Separador de milhares 3 6" xfId="630" xr:uid="{00000000-0005-0000-0000-00007B020000}"/>
    <cellStyle name="Separador de milhares 3 6 2" xfId="631" xr:uid="{00000000-0005-0000-0000-00007C020000}"/>
    <cellStyle name="Separador de milhares 3 6 2 2" xfId="632" xr:uid="{00000000-0005-0000-0000-00007D020000}"/>
    <cellStyle name="Separador de milhares 3 7" xfId="633" xr:uid="{00000000-0005-0000-0000-00007E020000}"/>
    <cellStyle name="Separador de milhares 3 7 2" xfId="634" xr:uid="{00000000-0005-0000-0000-00007F020000}"/>
    <cellStyle name="Separador de milhares 3 7 2 2" xfId="635" xr:uid="{00000000-0005-0000-0000-000080020000}"/>
    <cellStyle name="Separador de milhares 3 8" xfId="636" xr:uid="{00000000-0005-0000-0000-000081020000}"/>
    <cellStyle name="Separador de milhares 3_AQPNG_ORC_R01_2013_11_22(OBRA COMPLETA) 29112013-2" xfId="637" xr:uid="{00000000-0005-0000-0000-000082020000}"/>
    <cellStyle name="Separador de milhares 4" xfId="638" xr:uid="{00000000-0005-0000-0000-000083020000}"/>
    <cellStyle name="Separador de milhares 4 2" xfId="639" xr:uid="{00000000-0005-0000-0000-000084020000}"/>
    <cellStyle name="Separador de milhares 4 2 2" xfId="640" xr:uid="{00000000-0005-0000-0000-000085020000}"/>
    <cellStyle name="Separador de milhares 4 2_AQPNG_ORC_R01_2013_11_22(OBRA COMPLETA) 29112013-2" xfId="641" xr:uid="{00000000-0005-0000-0000-000086020000}"/>
    <cellStyle name="Separador de milhares 4 3" xfId="642" xr:uid="{00000000-0005-0000-0000-000087020000}"/>
    <cellStyle name="Separador de milhares 4 3 2" xfId="643" xr:uid="{00000000-0005-0000-0000-000088020000}"/>
    <cellStyle name="Separador de milhares 4 3_AQPNG_ORC_R01_2013_11_22(OBRA COMPLETA) 29112013-2" xfId="644" xr:uid="{00000000-0005-0000-0000-000089020000}"/>
    <cellStyle name="Separador de milhares 4 4" xfId="645" xr:uid="{00000000-0005-0000-0000-00008A020000}"/>
    <cellStyle name="Separador de milhares 4 4 2" xfId="646" xr:uid="{00000000-0005-0000-0000-00008B020000}"/>
    <cellStyle name="Separador de milhares 4 4 2 2" xfId="647" xr:uid="{00000000-0005-0000-0000-00008C020000}"/>
    <cellStyle name="Separador de milhares 4 4 3" xfId="648" xr:uid="{00000000-0005-0000-0000-00008D020000}"/>
    <cellStyle name="Separador de milhares 4 4 3 2" xfId="649" xr:uid="{00000000-0005-0000-0000-00008E020000}"/>
    <cellStyle name="Separador de milhares 4 5" xfId="650" xr:uid="{00000000-0005-0000-0000-00008F020000}"/>
    <cellStyle name="Separador de milhares 4 5 2" xfId="651" xr:uid="{00000000-0005-0000-0000-000090020000}"/>
    <cellStyle name="Separador de milhares 4 5 2 2" xfId="652" xr:uid="{00000000-0005-0000-0000-000091020000}"/>
    <cellStyle name="Separador de milhares 4 6" xfId="653" xr:uid="{00000000-0005-0000-0000-000092020000}"/>
    <cellStyle name="Separador de milhares 4 6 2" xfId="654" xr:uid="{00000000-0005-0000-0000-000093020000}"/>
    <cellStyle name="Separador de milhares 4 6 2 2" xfId="655" xr:uid="{00000000-0005-0000-0000-000094020000}"/>
    <cellStyle name="Separador de milhares 4 7" xfId="656" xr:uid="{00000000-0005-0000-0000-000095020000}"/>
    <cellStyle name="Separador de milhares 4 7 2" xfId="657" xr:uid="{00000000-0005-0000-0000-000096020000}"/>
    <cellStyle name="Separador de milhares 4 7 2 2" xfId="658" xr:uid="{00000000-0005-0000-0000-000097020000}"/>
    <cellStyle name="Separador de milhares 4 8" xfId="659" xr:uid="{00000000-0005-0000-0000-000098020000}"/>
    <cellStyle name="Separador de milhares 4 9" xfId="660" xr:uid="{00000000-0005-0000-0000-000099020000}"/>
    <cellStyle name="Separador de milhares 4_AQPNG_ORC_R01_2013_11_22(OBRA COMPLETA) 29112013-2" xfId="661" xr:uid="{00000000-0005-0000-0000-00009A020000}"/>
    <cellStyle name="Separador de milhares 5" xfId="662" xr:uid="{00000000-0005-0000-0000-00009B020000}"/>
    <cellStyle name="Separador de milhares 5 2" xfId="663" xr:uid="{00000000-0005-0000-0000-00009C020000}"/>
    <cellStyle name="Separador de milhares 5_AQPNG_ORC_R01_2013_11_22(OBRA COMPLETA) 29112013-2" xfId="664" xr:uid="{00000000-0005-0000-0000-00009D020000}"/>
    <cellStyle name="Separador de milhares 6" xfId="665" xr:uid="{00000000-0005-0000-0000-00009E020000}"/>
    <cellStyle name="Separador de milhares 6 2" xfId="666" xr:uid="{00000000-0005-0000-0000-00009F020000}"/>
    <cellStyle name="Separador de milhares 6_AQPNG_ORC_R01_2013_11_22(OBRA COMPLETA) 29112013-2" xfId="667" xr:uid="{00000000-0005-0000-0000-0000A0020000}"/>
    <cellStyle name="Separador de milhares 7" xfId="668" xr:uid="{00000000-0005-0000-0000-0000A1020000}"/>
    <cellStyle name="Separador de milhares 7 2" xfId="669" xr:uid="{00000000-0005-0000-0000-0000A2020000}"/>
    <cellStyle name="Separador de milhares 7 2 2" xfId="670" xr:uid="{00000000-0005-0000-0000-0000A3020000}"/>
    <cellStyle name="Separador de milhares 7 3" xfId="671" xr:uid="{00000000-0005-0000-0000-0000A4020000}"/>
    <cellStyle name="Separador de milhares 7 4" xfId="672" xr:uid="{00000000-0005-0000-0000-0000A5020000}"/>
    <cellStyle name="Separador de milhares 8" xfId="673" xr:uid="{00000000-0005-0000-0000-0000A6020000}"/>
    <cellStyle name="Separador de milhares 8 2" xfId="674" xr:uid="{00000000-0005-0000-0000-0000A7020000}"/>
    <cellStyle name="Separador de milhares 8 2 2" xfId="675" xr:uid="{00000000-0005-0000-0000-0000A8020000}"/>
    <cellStyle name="Separador de milhares 8 2 2 2" xfId="676" xr:uid="{00000000-0005-0000-0000-0000A9020000}"/>
    <cellStyle name="Separador de milhares 8 2 3" xfId="677" xr:uid="{00000000-0005-0000-0000-0000AA020000}"/>
    <cellStyle name="Separador de milhares 8 3" xfId="678" xr:uid="{00000000-0005-0000-0000-0000AB020000}"/>
    <cellStyle name="Separador de milhares 8 3 2" xfId="679" xr:uid="{00000000-0005-0000-0000-0000AC020000}"/>
    <cellStyle name="Separador de milhares 8 4" xfId="680" xr:uid="{00000000-0005-0000-0000-0000AD020000}"/>
    <cellStyle name="Separador de milhares 8 4 2" xfId="681" xr:uid="{00000000-0005-0000-0000-0000AE020000}"/>
    <cellStyle name="Separador de milhares 8 5" xfId="682" xr:uid="{00000000-0005-0000-0000-0000AF020000}"/>
    <cellStyle name="Separador de milhares 9" xfId="683" xr:uid="{00000000-0005-0000-0000-0000B0020000}"/>
    <cellStyle name="Separador de milhares_ELETRICA_2 2" xfId="684" xr:uid="{00000000-0005-0000-0000-0000B1020000}"/>
    <cellStyle name="Separador de milhares_ELETRICA_2 2 2" xfId="685" xr:uid="{00000000-0005-0000-0000-0000B2020000}"/>
    <cellStyle name="subhead" xfId="686" xr:uid="{00000000-0005-0000-0000-0000B3020000}"/>
    <cellStyle name="Texto de Aviso 2" xfId="687" xr:uid="{00000000-0005-0000-0000-0000B4020000}"/>
    <cellStyle name="Texto de Aviso 2 2" xfId="688" xr:uid="{00000000-0005-0000-0000-0000B5020000}"/>
    <cellStyle name="Texto de Aviso 2_AQPNG_ORC_R01_2013_11_22(OBRA COMPLETA) 29112013-2" xfId="689" xr:uid="{00000000-0005-0000-0000-0000B6020000}"/>
    <cellStyle name="Texto Explicativo 2" xfId="690" xr:uid="{00000000-0005-0000-0000-0000B7020000}"/>
    <cellStyle name="Texto Explicativo 2 2" xfId="691" xr:uid="{00000000-0005-0000-0000-0000B8020000}"/>
    <cellStyle name="Texto Explicativo 2_AQPNG_ORC_R01_2013_11_22(OBRA COMPLETA) 29112013-2" xfId="692" xr:uid="{00000000-0005-0000-0000-0000B9020000}"/>
    <cellStyle name="Título 1 2" xfId="693" xr:uid="{00000000-0005-0000-0000-0000BA020000}"/>
    <cellStyle name="Título 1 3" xfId="694" xr:uid="{00000000-0005-0000-0000-0000BB020000}"/>
    <cellStyle name="Título 2 2" xfId="695" xr:uid="{00000000-0005-0000-0000-0000BC020000}"/>
    <cellStyle name="Título 2 3" xfId="696" xr:uid="{00000000-0005-0000-0000-0000BD020000}"/>
    <cellStyle name="Título 3 2" xfId="697" xr:uid="{00000000-0005-0000-0000-0000BE020000}"/>
    <cellStyle name="Título 3 3" xfId="698" xr:uid="{00000000-0005-0000-0000-0000BF020000}"/>
    <cellStyle name="Título 4 2" xfId="699" xr:uid="{00000000-0005-0000-0000-0000C0020000}"/>
    <cellStyle name="Título 4 3" xfId="700" xr:uid="{00000000-0005-0000-0000-0000C1020000}"/>
    <cellStyle name="Título 5" xfId="701" xr:uid="{00000000-0005-0000-0000-0000C2020000}"/>
    <cellStyle name="Título 5 2" xfId="702" xr:uid="{00000000-0005-0000-0000-0000C3020000}"/>
    <cellStyle name="Título 5 3" xfId="703" xr:uid="{00000000-0005-0000-0000-0000C4020000}"/>
    <cellStyle name="Título 5_AQPNG_ORC_R01_2013_11_22(OBRA COMPLETA) 29112013-2" xfId="704" xr:uid="{00000000-0005-0000-0000-0000C5020000}"/>
    <cellStyle name="Título 6" xfId="705" xr:uid="{00000000-0005-0000-0000-0000C6020000}"/>
    <cellStyle name="Título 7" xfId="706" xr:uid="{00000000-0005-0000-0000-0000C7020000}"/>
    <cellStyle name="Total 2" xfId="707" xr:uid="{00000000-0005-0000-0000-0000C8020000}"/>
    <cellStyle name="Total 2 2" xfId="708" xr:uid="{00000000-0005-0000-0000-0000C9020000}"/>
    <cellStyle name="Total 2 2 2" xfId="709" xr:uid="{00000000-0005-0000-0000-0000CA020000}"/>
    <cellStyle name="Total 2 2_CÁLCULO DE HORAS - tabela MARÇO 2014" xfId="710" xr:uid="{00000000-0005-0000-0000-0000CB020000}"/>
    <cellStyle name="Total 2 3" xfId="711" xr:uid="{00000000-0005-0000-0000-0000CC020000}"/>
    <cellStyle name="Total 2 3 2" xfId="712" xr:uid="{00000000-0005-0000-0000-0000CD020000}"/>
    <cellStyle name="Total 2 3_CÁLCULO DE HORAS - tabela MARÇO 2014" xfId="713" xr:uid="{00000000-0005-0000-0000-0000CE020000}"/>
    <cellStyle name="Total 2 4" xfId="714" xr:uid="{00000000-0005-0000-0000-0000CF020000}"/>
    <cellStyle name="Total 2_AQPNG_ORC_R01_2013_11_22(OBRA COMPLETA) 29112013-2" xfId="715" xr:uid="{00000000-0005-0000-0000-0000D0020000}"/>
    <cellStyle name="Total 3" xfId="716" xr:uid="{00000000-0005-0000-0000-0000D1020000}"/>
    <cellStyle name="Total 3 2" xfId="717" xr:uid="{00000000-0005-0000-0000-0000D2020000}"/>
    <cellStyle name="Total 3_CÁLCULO DE HORAS - tabela MARÇO 2014" xfId="718" xr:uid="{00000000-0005-0000-0000-0000D3020000}"/>
    <cellStyle name="Verificar Célula" xfId="719" xr:uid="{00000000-0005-0000-0000-0000D4020000}"/>
    <cellStyle name="Verificar Célula 2" xfId="720" xr:uid="{00000000-0005-0000-0000-0000D5020000}"/>
    <cellStyle name="Vírgula 10" xfId="721" xr:uid="{00000000-0005-0000-0000-0000D6020000}"/>
    <cellStyle name="Vírgula 11" xfId="722" xr:uid="{00000000-0005-0000-0000-0000D7020000}"/>
    <cellStyle name="Vírgula 2" xfId="723" xr:uid="{00000000-0005-0000-0000-0000D8020000}"/>
    <cellStyle name="Vírgula 2 10" xfId="724" xr:uid="{00000000-0005-0000-0000-0000D9020000}"/>
    <cellStyle name="Vírgula 2 2" xfId="725" xr:uid="{00000000-0005-0000-0000-0000DA020000}"/>
    <cellStyle name="Vírgula 2 2 2" xfId="726" xr:uid="{00000000-0005-0000-0000-0000DB020000}"/>
    <cellStyle name="Vírgula 2 2 2 2" xfId="727" xr:uid="{00000000-0005-0000-0000-0000DC020000}"/>
    <cellStyle name="Vírgula 2 2 2 2 2" xfId="728" xr:uid="{00000000-0005-0000-0000-0000DD020000}"/>
    <cellStyle name="Vírgula 2 2 3" xfId="729" xr:uid="{00000000-0005-0000-0000-0000DE020000}"/>
    <cellStyle name="Vírgula 2 2_AQPNG_ORC_R01_2013_11_22(OBRA COMPLETA) 29112013-2" xfId="730" xr:uid="{00000000-0005-0000-0000-0000DF020000}"/>
    <cellStyle name="Vírgula 2 3" xfId="731" xr:uid="{00000000-0005-0000-0000-0000E0020000}"/>
    <cellStyle name="Vírgula 2 3 2" xfId="732" xr:uid="{00000000-0005-0000-0000-0000E1020000}"/>
    <cellStyle name="Vírgula 2 3_CÁLCULO DE HORAS - tabela MARÇO 2014" xfId="733" xr:uid="{00000000-0005-0000-0000-0000E2020000}"/>
    <cellStyle name="Vírgula 2 4" xfId="734" xr:uid="{00000000-0005-0000-0000-0000E3020000}"/>
    <cellStyle name="Vírgula 2 5" xfId="735" xr:uid="{00000000-0005-0000-0000-0000E4020000}"/>
    <cellStyle name="Vírgula 2 6" xfId="736" xr:uid="{00000000-0005-0000-0000-0000E5020000}"/>
    <cellStyle name="Vírgula 2 7" xfId="737" xr:uid="{00000000-0005-0000-0000-0000E6020000}"/>
    <cellStyle name="Vírgula 2 8" xfId="738" xr:uid="{00000000-0005-0000-0000-0000E7020000}"/>
    <cellStyle name="Vírgula 2 9" xfId="739" xr:uid="{00000000-0005-0000-0000-0000E8020000}"/>
    <cellStyle name="Vírgula 2_AQPNG_ORC_R01_2013_11_22(OBRA COMPLETA) 29112013-2" xfId="740" xr:uid="{00000000-0005-0000-0000-0000E9020000}"/>
    <cellStyle name="Vírgula 3" xfId="741" xr:uid="{00000000-0005-0000-0000-0000EA020000}"/>
    <cellStyle name="Vírgula 3 2" xfId="742" xr:uid="{00000000-0005-0000-0000-0000EB020000}"/>
    <cellStyle name="Vírgula 3_AQPNG_ORC_R01_2013_11_22(OBRA COMPLETA) 29112013-2" xfId="743" xr:uid="{00000000-0005-0000-0000-0000EC020000}"/>
    <cellStyle name="Vírgula 4" xfId="744" xr:uid="{00000000-0005-0000-0000-0000ED020000}"/>
    <cellStyle name="Vírgula 4 2" xfId="745" xr:uid="{00000000-0005-0000-0000-0000EE020000}"/>
    <cellStyle name="Vírgula 4 2 2" xfId="746" xr:uid="{00000000-0005-0000-0000-0000EF020000}"/>
    <cellStyle name="Vírgula 4 2 3" xfId="747" xr:uid="{00000000-0005-0000-0000-0000F0020000}"/>
    <cellStyle name="Vírgula 4 3" xfId="748" xr:uid="{00000000-0005-0000-0000-0000F1020000}"/>
    <cellStyle name="Vírgula 4 4" xfId="749" xr:uid="{00000000-0005-0000-0000-0000F2020000}"/>
    <cellStyle name="Vírgula 4_AQPNG_ORC_R01_2013_11_22(OBRA COMPLETA) 29112013-2" xfId="750" xr:uid="{00000000-0005-0000-0000-0000F3020000}"/>
    <cellStyle name="Vírgula 5" xfId="751" xr:uid="{00000000-0005-0000-0000-0000F4020000}"/>
    <cellStyle name="Vírgula 5 2" xfId="752" xr:uid="{00000000-0005-0000-0000-0000F5020000}"/>
    <cellStyle name="Vírgula 5_AQPNG_ORC_R01_2013_11_22(OBRA COMPLETA) 29112013-2" xfId="753" xr:uid="{00000000-0005-0000-0000-0000F6020000}"/>
    <cellStyle name="Vírgula 6" xfId="754" xr:uid="{00000000-0005-0000-0000-0000F7020000}"/>
    <cellStyle name="Vírgula 6 2" xfId="755" xr:uid="{00000000-0005-0000-0000-0000F8020000}"/>
    <cellStyle name="Vírgula 6 2 2" xfId="756" xr:uid="{00000000-0005-0000-0000-0000F9020000}"/>
    <cellStyle name="Vírgula 6 2 2 2" xfId="757" xr:uid="{00000000-0005-0000-0000-0000FA020000}"/>
    <cellStyle name="Vírgula 6 2 3" xfId="758" xr:uid="{00000000-0005-0000-0000-0000FB020000}"/>
    <cellStyle name="Vírgula 6 2 4" xfId="759" xr:uid="{00000000-0005-0000-0000-0000FC020000}"/>
    <cellStyle name="Vírgula 6 3" xfId="760" xr:uid="{00000000-0005-0000-0000-0000FD020000}"/>
    <cellStyle name="Vírgula 6 4" xfId="761" xr:uid="{00000000-0005-0000-0000-0000FE020000}"/>
    <cellStyle name="Vírgula 6 4 2" xfId="762" xr:uid="{00000000-0005-0000-0000-0000FF020000}"/>
    <cellStyle name="Vírgula 6 5" xfId="763" xr:uid="{00000000-0005-0000-0000-000000030000}"/>
    <cellStyle name="Vírgula 6 6" xfId="764" xr:uid="{00000000-0005-0000-0000-000001030000}"/>
    <cellStyle name="Vírgula 6_CÁLCULO DE HORAS - tabela MARÇO 2014" xfId="765" xr:uid="{00000000-0005-0000-0000-000002030000}"/>
    <cellStyle name="Vírgula 7" xfId="766" xr:uid="{00000000-0005-0000-0000-000003030000}"/>
    <cellStyle name="Vírgula 8" xfId="767" xr:uid="{00000000-0005-0000-0000-000004030000}"/>
    <cellStyle name="Vírgula 9" xfId="768" xr:uid="{00000000-0005-0000-0000-00000503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655"/>
  <sheetViews>
    <sheetView tabSelected="1" zoomScale="90" zoomScaleNormal="90" workbookViewId="0">
      <pane ySplit="9" topLeftCell="A93" activePane="bottomLeft" state="frozen"/>
      <selection activeCell="D32" activeCellId="4" sqref="D28 B32 C31 G28 D32"/>
      <selection pane="bottomLeft" activeCell="A4" sqref="A4:M4"/>
    </sheetView>
  </sheetViews>
  <sheetFormatPr defaultRowHeight="15"/>
  <cols>
    <col min="2" max="2" width="64.7109375" customWidth="1"/>
    <col min="4" max="4" width="12.28515625" bestFit="1" customWidth="1"/>
    <col min="5" max="5" width="9.85546875" bestFit="1" customWidth="1"/>
    <col min="6" max="6" width="9.42578125" bestFit="1" customWidth="1"/>
    <col min="7" max="7" width="13.140625" customWidth="1"/>
    <col min="8" max="8" width="9.85546875" bestFit="1" customWidth="1"/>
    <col min="9" max="9" width="10" bestFit="1" customWidth="1"/>
    <col min="10" max="10" width="12.85546875" customWidth="1"/>
    <col min="11" max="11" width="14" customWidth="1"/>
    <col min="12" max="12" width="14.42578125" bestFit="1" customWidth="1"/>
    <col min="13" max="13" width="14.28515625" bestFit="1" customWidth="1"/>
    <col min="14" max="52" width="9.140625" style="11"/>
    <col min="53" max="71" width="9.140625" style="12"/>
  </cols>
  <sheetData>
    <row r="1" spans="1:14" ht="15.75">
      <c r="A1" s="150" t="s">
        <v>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>
      <c r="A2" s="163" t="s">
        <v>172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4">
      <c r="A3" s="163" t="s">
        <v>173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4" ht="15" customHeight="1">
      <c r="A4" s="151" t="s">
        <v>96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4" ht="15.75" customHeight="1" thickBot="1">
      <c r="A5" s="151" t="s">
        <v>97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4" ht="15.75" thickBot="1">
      <c r="A6" s="20"/>
      <c r="B6" s="21"/>
      <c r="C6" s="22"/>
      <c r="D6" s="23"/>
      <c r="E6" s="152"/>
      <c r="F6" s="152"/>
      <c r="G6" s="152"/>
      <c r="H6" s="153"/>
      <c r="I6" s="24" t="s">
        <v>31</v>
      </c>
      <c r="J6" s="25">
        <f>BDI!C20</f>
        <v>0</v>
      </c>
      <c r="K6" s="26"/>
      <c r="L6" s="26"/>
      <c r="M6" s="27"/>
    </row>
    <row r="7" spans="1:14" ht="15.75" thickBot="1">
      <c r="A7" s="28"/>
      <c r="B7" s="29"/>
      <c r="C7" s="30"/>
      <c r="D7" s="31"/>
      <c r="E7" s="32"/>
      <c r="F7" s="32"/>
      <c r="G7" s="32"/>
      <c r="H7" s="32"/>
      <c r="I7" s="32"/>
      <c r="J7" s="32"/>
      <c r="K7" s="32"/>
      <c r="L7" s="32"/>
      <c r="M7" s="104" t="s">
        <v>101</v>
      </c>
    </row>
    <row r="8" spans="1:14" ht="15" customHeight="1">
      <c r="A8" s="154" t="s">
        <v>0</v>
      </c>
      <c r="B8" s="156" t="s">
        <v>1</v>
      </c>
      <c r="C8" s="156" t="s">
        <v>2</v>
      </c>
      <c r="D8" s="158" t="s">
        <v>3</v>
      </c>
      <c r="E8" s="160" t="s">
        <v>4</v>
      </c>
      <c r="F8" s="161"/>
      <c r="G8" s="161"/>
      <c r="H8" s="161"/>
      <c r="I8" s="161"/>
      <c r="J8" s="161"/>
      <c r="K8" s="161"/>
      <c r="L8" s="161"/>
      <c r="M8" s="162"/>
    </row>
    <row r="9" spans="1:14" ht="36.75" thickBot="1">
      <c r="A9" s="155"/>
      <c r="B9" s="157"/>
      <c r="C9" s="157"/>
      <c r="D9" s="159"/>
      <c r="E9" s="33" t="s">
        <v>6</v>
      </c>
      <c r="F9" s="33" t="s">
        <v>5</v>
      </c>
      <c r="G9" s="33" t="s">
        <v>39</v>
      </c>
      <c r="H9" s="33" t="s">
        <v>7</v>
      </c>
      <c r="I9" s="33" t="s">
        <v>9</v>
      </c>
      <c r="J9" s="33" t="s">
        <v>8</v>
      </c>
      <c r="K9" s="33" t="s">
        <v>40</v>
      </c>
      <c r="L9" s="33" t="s">
        <v>10</v>
      </c>
      <c r="M9" s="33" t="s">
        <v>11</v>
      </c>
      <c r="N9" s="34"/>
    </row>
    <row r="10" spans="1:14">
      <c r="A10" s="35" t="s">
        <v>13</v>
      </c>
      <c r="B10" s="139" t="s">
        <v>41</v>
      </c>
      <c r="C10" s="140"/>
      <c r="D10" s="140"/>
      <c r="E10" s="140"/>
      <c r="F10" s="140"/>
      <c r="G10" s="140"/>
      <c r="H10" s="140"/>
      <c r="I10" s="140"/>
      <c r="J10" s="141"/>
      <c r="K10" s="36"/>
      <c r="L10" s="37">
        <f>SUM(L11:L13)</f>
        <v>0</v>
      </c>
      <c r="M10" s="37">
        <f>SUM(M11:M13)</f>
        <v>0</v>
      </c>
      <c r="N10" s="34"/>
    </row>
    <row r="11" spans="1:14">
      <c r="A11" s="38" t="s">
        <v>14</v>
      </c>
      <c r="B11" s="39" t="s">
        <v>174</v>
      </c>
      <c r="C11" s="40" t="s">
        <v>137</v>
      </c>
      <c r="D11" s="41">
        <v>0.96</v>
      </c>
      <c r="E11" s="5"/>
      <c r="F11" s="5"/>
      <c r="G11" s="5"/>
      <c r="H11" s="42">
        <f>SUM(E11:G11)</f>
        <v>0</v>
      </c>
      <c r="I11" s="43">
        <f>D11*E11</f>
        <v>0</v>
      </c>
      <c r="J11" s="43">
        <f>D11*F11</f>
        <v>0</v>
      </c>
      <c r="K11" s="43">
        <f>D11*G11</f>
        <v>0</v>
      </c>
      <c r="L11" s="44">
        <f>SUM(I11:K11)</f>
        <v>0</v>
      </c>
      <c r="M11" s="44">
        <f>ROUND((L11*$J$6)+L11,2)</f>
        <v>0</v>
      </c>
      <c r="N11" s="34"/>
    </row>
    <row r="12" spans="1:14">
      <c r="A12" s="38" t="s">
        <v>15</v>
      </c>
      <c r="B12" s="45" t="s">
        <v>136</v>
      </c>
      <c r="C12" s="46" t="s">
        <v>138</v>
      </c>
      <c r="D12" s="47">
        <v>40</v>
      </c>
      <c r="E12" s="6"/>
      <c r="F12" s="5"/>
      <c r="G12" s="6"/>
      <c r="H12" s="42">
        <f t="shared" ref="H12:H13" si="0">SUM(E12:G12)</f>
        <v>0</v>
      </c>
      <c r="I12" s="43">
        <f t="shared" ref="I12:I13" si="1">D12*E12</f>
        <v>0</v>
      </c>
      <c r="J12" s="43">
        <f t="shared" ref="J12:J13" si="2">D12*F12</f>
        <v>0</v>
      </c>
      <c r="K12" s="43">
        <f t="shared" ref="K12:K13" si="3">D12*G12</f>
        <v>0</v>
      </c>
      <c r="L12" s="44">
        <f t="shared" ref="L12:L13" si="4">SUM(I12:K12)</f>
        <v>0</v>
      </c>
      <c r="M12" s="44">
        <f t="shared" ref="M12:M13" si="5">ROUND((L12*$J$6)+L12,2)</f>
        <v>0</v>
      </c>
      <c r="N12" s="34"/>
    </row>
    <row r="13" spans="1:14" ht="24">
      <c r="A13" s="38" t="s">
        <v>16</v>
      </c>
      <c r="B13" s="48" t="s">
        <v>176</v>
      </c>
      <c r="C13" s="49" t="s">
        <v>139</v>
      </c>
      <c r="D13" s="50">
        <v>18</v>
      </c>
      <c r="E13" s="3"/>
      <c r="F13" s="5"/>
      <c r="G13" s="3"/>
      <c r="H13" s="42">
        <f t="shared" si="0"/>
        <v>0</v>
      </c>
      <c r="I13" s="43">
        <f t="shared" si="1"/>
        <v>0</v>
      </c>
      <c r="J13" s="43">
        <f t="shared" si="2"/>
        <v>0</v>
      </c>
      <c r="K13" s="43">
        <f t="shared" si="3"/>
        <v>0</v>
      </c>
      <c r="L13" s="44">
        <f t="shared" si="4"/>
        <v>0</v>
      </c>
      <c r="M13" s="44">
        <f t="shared" si="5"/>
        <v>0</v>
      </c>
      <c r="N13" s="34"/>
    </row>
    <row r="14" spans="1:14">
      <c r="A14" s="51">
        <v>2</v>
      </c>
      <c r="B14" s="52" t="s">
        <v>83</v>
      </c>
      <c r="C14" s="53"/>
      <c r="D14" s="54"/>
      <c r="E14" s="55"/>
      <c r="F14" s="55"/>
      <c r="G14" s="55"/>
      <c r="H14" s="56"/>
      <c r="I14" s="57"/>
      <c r="J14" s="57"/>
      <c r="K14" s="57"/>
      <c r="L14" s="58">
        <f>L15+L19</f>
        <v>0</v>
      </c>
      <c r="M14" s="58">
        <f>M15+M19</f>
        <v>0</v>
      </c>
      <c r="N14" s="34"/>
    </row>
    <row r="15" spans="1:14">
      <c r="A15" s="51" t="s">
        <v>17</v>
      </c>
      <c r="B15" s="52" t="s">
        <v>84</v>
      </c>
      <c r="C15" s="53"/>
      <c r="D15" s="54"/>
      <c r="E15" s="55"/>
      <c r="F15" s="55"/>
      <c r="G15" s="55"/>
      <c r="H15" s="56"/>
      <c r="I15" s="57"/>
      <c r="J15" s="57"/>
      <c r="K15" s="57"/>
      <c r="L15" s="58">
        <f>SUM(L16:L18)</f>
        <v>0</v>
      </c>
      <c r="M15" s="58">
        <f>SUM(M16:M18)</f>
        <v>0</v>
      </c>
      <c r="N15" s="34"/>
    </row>
    <row r="16" spans="1:14">
      <c r="A16" s="59" t="s">
        <v>63</v>
      </c>
      <c r="B16" s="60" t="s">
        <v>225</v>
      </c>
      <c r="C16" s="61" t="s">
        <v>140</v>
      </c>
      <c r="D16" s="62">
        <v>15</v>
      </c>
      <c r="E16" s="4"/>
      <c r="F16" s="4"/>
      <c r="G16" s="4"/>
      <c r="H16" s="42">
        <f>SUM(E16:G16)</f>
        <v>0</v>
      </c>
      <c r="I16" s="63">
        <f>D16*E16</f>
        <v>0</v>
      </c>
      <c r="J16" s="63">
        <f>D16*F16</f>
        <v>0</v>
      </c>
      <c r="K16" s="63">
        <f>D16*G16</f>
        <v>0</v>
      </c>
      <c r="L16" s="42">
        <f>SUM(I16:K16)</f>
        <v>0</v>
      </c>
      <c r="M16" s="42">
        <f>ROUND((L16*$J$6)+L16,2)</f>
        <v>0</v>
      </c>
      <c r="N16" s="34"/>
    </row>
    <row r="17" spans="1:14" ht="24">
      <c r="A17" s="59" t="s">
        <v>64</v>
      </c>
      <c r="B17" s="60" t="s">
        <v>226</v>
      </c>
      <c r="C17" s="61" t="s">
        <v>140</v>
      </c>
      <c r="D17" s="62">
        <v>4</v>
      </c>
      <c r="E17" s="4"/>
      <c r="F17" s="4"/>
      <c r="G17" s="4"/>
      <c r="H17" s="42">
        <f t="shared" ref="H17:H18" si="6">SUM(E17:G17)</f>
        <v>0</v>
      </c>
      <c r="I17" s="63">
        <f t="shared" ref="I17:I18" si="7">D17*E17</f>
        <v>0</v>
      </c>
      <c r="J17" s="63">
        <f t="shared" ref="J17:J18" si="8">D17*F17</f>
        <v>0</v>
      </c>
      <c r="K17" s="63">
        <f t="shared" ref="K17:K18" si="9">D17*G17</f>
        <v>0</v>
      </c>
      <c r="L17" s="42">
        <f t="shared" ref="L17:L18" si="10">SUM(I17:K17)</f>
        <v>0</v>
      </c>
      <c r="M17" s="42">
        <f t="shared" ref="M17:M18" si="11">ROUND((L17*$J$6)+L17,2)</f>
        <v>0</v>
      </c>
      <c r="N17" s="34"/>
    </row>
    <row r="18" spans="1:14" ht="24">
      <c r="A18" s="59" t="s">
        <v>65</v>
      </c>
      <c r="B18" s="60" t="s">
        <v>227</v>
      </c>
      <c r="C18" s="61" t="s">
        <v>140</v>
      </c>
      <c r="D18" s="62">
        <v>2</v>
      </c>
      <c r="E18" s="4"/>
      <c r="F18" s="4"/>
      <c r="G18" s="4"/>
      <c r="H18" s="42">
        <f t="shared" si="6"/>
        <v>0</v>
      </c>
      <c r="I18" s="63">
        <f t="shared" si="7"/>
        <v>0</v>
      </c>
      <c r="J18" s="63">
        <f t="shared" si="8"/>
        <v>0</v>
      </c>
      <c r="K18" s="63">
        <f t="shared" si="9"/>
        <v>0</v>
      </c>
      <c r="L18" s="42">
        <f t="shared" si="10"/>
        <v>0</v>
      </c>
      <c r="M18" s="42">
        <f t="shared" si="11"/>
        <v>0</v>
      </c>
      <c r="N18" s="34"/>
    </row>
    <row r="19" spans="1:14">
      <c r="A19" s="51" t="s">
        <v>18</v>
      </c>
      <c r="B19" s="52" t="s">
        <v>85</v>
      </c>
      <c r="C19" s="53"/>
      <c r="D19" s="54"/>
      <c r="E19" s="55"/>
      <c r="F19" s="55"/>
      <c r="G19" s="55"/>
      <c r="H19" s="56"/>
      <c r="I19" s="57"/>
      <c r="J19" s="57"/>
      <c r="K19" s="57"/>
      <c r="L19" s="58">
        <f>SUM(L20:L23)</f>
        <v>0</v>
      </c>
      <c r="M19" s="58">
        <f>SUM(M20:M23)</f>
        <v>0</v>
      </c>
      <c r="N19" s="34"/>
    </row>
    <row r="20" spans="1:14">
      <c r="A20" s="59" t="s">
        <v>66</v>
      </c>
      <c r="B20" s="60" t="s">
        <v>141</v>
      </c>
      <c r="C20" s="61" t="s">
        <v>137</v>
      </c>
      <c r="D20" s="62">
        <v>349.3</v>
      </c>
      <c r="E20" s="4"/>
      <c r="F20" s="4"/>
      <c r="G20" s="4"/>
      <c r="H20" s="42">
        <f>SUM(E20:G20)</f>
        <v>0</v>
      </c>
      <c r="I20" s="63">
        <f>D20*E20</f>
        <v>0</v>
      </c>
      <c r="J20" s="63">
        <f>D20*F20</f>
        <v>0</v>
      </c>
      <c r="K20" s="63">
        <f>D20*G20</f>
        <v>0</v>
      </c>
      <c r="L20" s="42">
        <f>SUM(I20:K20)</f>
        <v>0</v>
      </c>
      <c r="M20" s="42">
        <f>ROUND((L20*$J$6)+L20,2)</f>
        <v>0</v>
      </c>
      <c r="N20" s="34"/>
    </row>
    <row r="21" spans="1:14" ht="24">
      <c r="A21" s="59" t="s">
        <v>67</v>
      </c>
      <c r="B21" s="60" t="s">
        <v>187</v>
      </c>
      <c r="C21" s="61" t="s">
        <v>137</v>
      </c>
      <c r="D21" s="62">
        <v>1.68</v>
      </c>
      <c r="E21" s="4"/>
      <c r="F21" s="4"/>
      <c r="G21" s="4"/>
      <c r="H21" s="42">
        <f t="shared" ref="H21:H22" si="12">SUM(E21:G21)</f>
        <v>0</v>
      </c>
      <c r="I21" s="63">
        <f t="shared" ref="I21:I22" si="13">D21*E21</f>
        <v>0</v>
      </c>
      <c r="J21" s="63">
        <f t="shared" ref="J21:J22" si="14">D21*F21</f>
        <v>0</v>
      </c>
      <c r="K21" s="63">
        <f t="shared" ref="K21:K22" si="15">D21*G21</f>
        <v>0</v>
      </c>
      <c r="L21" s="42">
        <f t="shared" ref="L21:L22" si="16">SUM(I21:K21)</f>
        <v>0</v>
      </c>
      <c r="M21" s="42">
        <f t="shared" ref="M21:M22" si="17">ROUND((L21*$J$6)+L21,2)</f>
        <v>0</v>
      </c>
      <c r="N21" s="34"/>
    </row>
    <row r="22" spans="1:14">
      <c r="A22" s="59" t="s">
        <v>117</v>
      </c>
      <c r="B22" s="60" t="s">
        <v>188</v>
      </c>
      <c r="C22" s="61" t="s">
        <v>137</v>
      </c>
      <c r="D22" s="62">
        <v>10</v>
      </c>
      <c r="E22" s="4"/>
      <c r="F22" s="4"/>
      <c r="G22" s="4"/>
      <c r="H22" s="42">
        <f t="shared" si="12"/>
        <v>0</v>
      </c>
      <c r="I22" s="63">
        <f t="shared" si="13"/>
        <v>0</v>
      </c>
      <c r="J22" s="63">
        <f t="shared" si="14"/>
        <v>0</v>
      </c>
      <c r="K22" s="63">
        <f t="shared" si="15"/>
        <v>0</v>
      </c>
      <c r="L22" s="42">
        <f t="shared" si="16"/>
        <v>0</v>
      </c>
      <c r="M22" s="42">
        <f t="shared" si="17"/>
        <v>0</v>
      </c>
      <c r="N22" s="34"/>
    </row>
    <row r="23" spans="1:14">
      <c r="A23" s="59" t="s">
        <v>118</v>
      </c>
      <c r="B23" s="60" t="s">
        <v>189</v>
      </c>
      <c r="C23" s="61" t="s">
        <v>137</v>
      </c>
      <c r="D23" s="62">
        <v>9.52</v>
      </c>
      <c r="E23" s="4"/>
      <c r="F23" s="4"/>
      <c r="G23" s="4"/>
      <c r="H23" s="42">
        <f>SUM(E23:G23)</f>
        <v>0</v>
      </c>
      <c r="I23" s="63">
        <f>D23*E23</f>
        <v>0</v>
      </c>
      <c r="J23" s="63">
        <f>D23*F23</f>
        <v>0</v>
      </c>
      <c r="K23" s="63">
        <f>D23*G23</f>
        <v>0</v>
      </c>
      <c r="L23" s="42">
        <f>SUM(I23:K23)</f>
        <v>0</v>
      </c>
      <c r="M23" s="42">
        <f>ROUND((L23*$J$6)+L23,2)</f>
        <v>0</v>
      </c>
      <c r="N23" s="34"/>
    </row>
    <row r="24" spans="1:14">
      <c r="A24" s="35" t="s">
        <v>19</v>
      </c>
      <c r="B24" s="142" t="s">
        <v>85</v>
      </c>
      <c r="C24" s="143"/>
      <c r="D24" s="143"/>
      <c r="E24" s="143"/>
      <c r="F24" s="143"/>
      <c r="G24" s="143"/>
      <c r="H24" s="143"/>
      <c r="I24" s="143"/>
      <c r="J24" s="143"/>
      <c r="K24" s="64"/>
      <c r="L24" s="65">
        <f>SUM(L25:L34)</f>
        <v>0</v>
      </c>
      <c r="M24" s="65">
        <f>SUM(M25:M34)</f>
        <v>0</v>
      </c>
      <c r="N24" s="34"/>
    </row>
    <row r="25" spans="1:14">
      <c r="A25" s="66" t="s">
        <v>20</v>
      </c>
      <c r="B25" s="60" t="s">
        <v>190</v>
      </c>
      <c r="C25" s="67" t="s">
        <v>137</v>
      </c>
      <c r="D25" s="68">
        <v>10</v>
      </c>
      <c r="E25" s="4"/>
      <c r="F25" s="4"/>
      <c r="G25" s="4"/>
      <c r="H25" s="44">
        <f>SUM(E25:G25)</f>
        <v>0</v>
      </c>
      <c r="I25" s="43">
        <f>D25*E25</f>
        <v>0</v>
      </c>
      <c r="J25" s="43">
        <f>D25*F25</f>
        <v>0</v>
      </c>
      <c r="K25" s="43">
        <f>D25*G25</f>
        <v>0</v>
      </c>
      <c r="L25" s="44">
        <f>SUM(I25:K25)</f>
        <v>0</v>
      </c>
      <c r="M25" s="44">
        <f>ROUND((L25*$J$6)+L25,2)</f>
        <v>0</v>
      </c>
    </row>
    <row r="26" spans="1:14" ht="24">
      <c r="A26" s="66" t="s">
        <v>21</v>
      </c>
      <c r="B26" s="45" t="s">
        <v>191</v>
      </c>
      <c r="C26" s="61" t="s">
        <v>142</v>
      </c>
      <c r="D26" s="62">
        <v>10</v>
      </c>
      <c r="E26" s="4"/>
      <c r="F26" s="4"/>
      <c r="G26" s="7"/>
      <c r="H26" s="44">
        <f t="shared" ref="H26:H34" si="18">SUM(E26:G26)</f>
        <v>0</v>
      </c>
      <c r="I26" s="43">
        <f t="shared" ref="I26:I34" si="19">D26*E26</f>
        <v>0</v>
      </c>
      <c r="J26" s="43">
        <f t="shared" ref="J26:J34" si="20">D26*F26</f>
        <v>0</v>
      </c>
      <c r="K26" s="43">
        <f t="shared" ref="K26:K34" si="21">D26*G26</f>
        <v>0</v>
      </c>
      <c r="L26" s="44">
        <f t="shared" ref="L26:L34" si="22">SUM(I26:K26)</f>
        <v>0</v>
      </c>
      <c r="M26" s="44">
        <f t="shared" ref="M26:M34" si="23">ROUND((L26*$J$6)+L26,2)</f>
        <v>0</v>
      </c>
    </row>
    <row r="27" spans="1:14" ht="36">
      <c r="A27" s="66" t="s">
        <v>22</v>
      </c>
      <c r="B27" s="45" t="s">
        <v>228</v>
      </c>
      <c r="C27" s="61" t="s">
        <v>137</v>
      </c>
      <c r="D27" s="62">
        <v>1.44</v>
      </c>
      <c r="E27" s="4"/>
      <c r="F27" s="4"/>
      <c r="G27" s="7"/>
      <c r="H27" s="44">
        <f t="shared" si="18"/>
        <v>0</v>
      </c>
      <c r="I27" s="43">
        <f t="shared" si="19"/>
        <v>0</v>
      </c>
      <c r="J27" s="43">
        <f t="shared" si="20"/>
        <v>0</v>
      </c>
      <c r="K27" s="43">
        <f t="shared" si="21"/>
        <v>0</v>
      </c>
      <c r="L27" s="44">
        <f t="shared" si="22"/>
        <v>0</v>
      </c>
      <c r="M27" s="44">
        <f t="shared" si="23"/>
        <v>0</v>
      </c>
    </row>
    <row r="28" spans="1:14">
      <c r="A28" s="66" t="s">
        <v>68</v>
      </c>
      <c r="B28" s="45" t="s">
        <v>144</v>
      </c>
      <c r="C28" s="61" t="s">
        <v>137</v>
      </c>
      <c r="D28" s="62">
        <v>349.3</v>
      </c>
      <c r="E28" s="4"/>
      <c r="F28" s="4"/>
      <c r="G28" s="7"/>
      <c r="H28" s="44">
        <f t="shared" si="18"/>
        <v>0</v>
      </c>
      <c r="I28" s="43">
        <f t="shared" si="19"/>
        <v>0</v>
      </c>
      <c r="J28" s="43">
        <f t="shared" si="20"/>
        <v>0</v>
      </c>
      <c r="K28" s="43">
        <f t="shared" si="21"/>
        <v>0</v>
      </c>
      <c r="L28" s="44">
        <f t="shared" si="22"/>
        <v>0</v>
      </c>
      <c r="M28" s="44">
        <f t="shared" si="23"/>
        <v>0</v>
      </c>
    </row>
    <row r="29" spans="1:14" ht="24">
      <c r="A29" s="66" t="s">
        <v>69</v>
      </c>
      <c r="B29" s="45" t="s">
        <v>192</v>
      </c>
      <c r="C29" s="61" t="s">
        <v>142</v>
      </c>
      <c r="D29" s="62">
        <v>10</v>
      </c>
      <c r="E29" s="4"/>
      <c r="F29" s="4"/>
      <c r="G29" s="4"/>
      <c r="H29" s="44">
        <f t="shared" si="18"/>
        <v>0</v>
      </c>
      <c r="I29" s="43">
        <f t="shared" si="19"/>
        <v>0</v>
      </c>
      <c r="J29" s="43">
        <f t="shared" si="20"/>
        <v>0</v>
      </c>
      <c r="K29" s="43">
        <f t="shared" si="21"/>
        <v>0</v>
      </c>
      <c r="L29" s="44">
        <f t="shared" si="22"/>
        <v>0</v>
      </c>
      <c r="M29" s="44">
        <f t="shared" si="23"/>
        <v>0</v>
      </c>
      <c r="N29" s="34"/>
    </row>
    <row r="30" spans="1:14">
      <c r="A30" s="66" t="s">
        <v>70</v>
      </c>
      <c r="B30" s="45" t="s">
        <v>229</v>
      </c>
      <c r="C30" s="61" t="s">
        <v>137</v>
      </c>
      <c r="D30" s="62">
        <v>235.98</v>
      </c>
      <c r="E30" s="4"/>
      <c r="F30" s="4"/>
      <c r="G30" s="4"/>
      <c r="H30" s="44">
        <f t="shared" si="18"/>
        <v>0</v>
      </c>
      <c r="I30" s="43">
        <f t="shared" si="19"/>
        <v>0</v>
      </c>
      <c r="J30" s="43">
        <f t="shared" si="20"/>
        <v>0</v>
      </c>
      <c r="K30" s="43">
        <f t="shared" si="21"/>
        <v>0</v>
      </c>
      <c r="L30" s="44">
        <f t="shared" si="22"/>
        <v>0</v>
      </c>
      <c r="M30" s="44">
        <f t="shared" si="23"/>
        <v>0</v>
      </c>
      <c r="N30" s="34"/>
    </row>
    <row r="31" spans="1:14">
      <c r="A31" s="66" t="s">
        <v>71</v>
      </c>
      <c r="B31" s="45" t="s">
        <v>230</v>
      </c>
      <c r="C31" s="61" t="s">
        <v>137</v>
      </c>
      <c r="D31" s="62">
        <v>113.32</v>
      </c>
      <c r="E31" s="4"/>
      <c r="F31" s="4"/>
      <c r="G31" s="4"/>
      <c r="H31" s="44">
        <f t="shared" si="18"/>
        <v>0</v>
      </c>
      <c r="I31" s="43">
        <f t="shared" si="19"/>
        <v>0</v>
      </c>
      <c r="J31" s="43">
        <f t="shared" si="20"/>
        <v>0</v>
      </c>
      <c r="K31" s="43">
        <f t="shared" si="21"/>
        <v>0</v>
      </c>
      <c r="L31" s="44">
        <f t="shared" si="22"/>
        <v>0</v>
      </c>
      <c r="M31" s="44">
        <f t="shared" si="23"/>
        <v>0</v>
      </c>
      <c r="N31" s="34"/>
    </row>
    <row r="32" spans="1:14" ht="36">
      <c r="A32" s="66" t="s">
        <v>72</v>
      </c>
      <c r="B32" s="45" t="s">
        <v>231</v>
      </c>
      <c r="C32" s="61" t="s">
        <v>137</v>
      </c>
      <c r="D32" s="62">
        <v>235.98</v>
      </c>
      <c r="E32" s="4"/>
      <c r="F32" s="4"/>
      <c r="G32" s="4"/>
      <c r="H32" s="44">
        <f t="shared" si="18"/>
        <v>0</v>
      </c>
      <c r="I32" s="43">
        <f t="shared" si="19"/>
        <v>0</v>
      </c>
      <c r="J32" s="43">
        <f t="shared" si="20"/>
        <v>0</v>
      </c>
      <c r="K32" s="43">
        <f t="shared" si="21"/>
        <v>0</v>
      </c>
      <c r="L32" s="44">
        <f t="shared" si="22"/>
        <v>0</v>
      </c>
      <c r="M32" s="44">
        <f t="shared" si="23"/>
        <v>0</v>
      </c>
      <c r="N32" s="34"/>
    </row>
    <row r="33" spans="1:14" ht="36">
      <c r="A33" s="66" t="s">
        <v>119</v>
      </c>
      <c r="B33" s="45" t="s">
        <v>232</v>
      </c>
      <c r="C33" s="61" t="s">
        <v>137</v>
      </c>
      <c r="D33" s="62">
        <v>113.32</v>
      </c>
      <c r="E33" s="4"/>
      <c r="F33" s="4"/>
      <c r="G33" s="4"/>
      <c r="H33" s="44">
        <f t="shared" si="18"/>
        <v>0</v>
      </c>
      <c r="I33" s="43">
        <f t="shared" si="19"/>
        <v>0</v>
      </c>
      <c r="J33" s="43">
        <f t="shared" si="20"/>
        <v>0</v>
      </c>
      <c r="K33" s="43">
        <f t="shared" si="21"/>
        <v>0</v>
      </c>
      <c r="L33" s="44">
        <f t="shared" si="22"/>
        <v>0</v>
      </c>
      <c r="M33" s="44">
        <f t="shared" si="23"/>
        <v>0</v>
      </c>
      <c r="N33" s="34"/>
    </row>
    <row r="34" spans="1:14" ht="36">
      <c r="A34" s="66" t="s">
        <v>143</v>
      </c>
      <c r="B34" s="45" t="s">
        <v>193</v>
      </c>
      <c r="C34" s="61" t="s">
        <v>142</v>
      </c>
      <c r="D34" s="62">
        <v>4.5</v>
      </c>
      <c r="E34" s="4"/>
      <c r="F34" s="4"/>
      <c r="G34" s="4"/>
      <c r="H34" s="44">
        <f t="shared" si="18"/>
        <v>0</v>
      </c>
      <c r="I34" s="43">
        <f t="shared" si="19"/>
        <v>0</v>
      </c>
      <c r="J34" s="43">
        <f t="shared" si="20"/>
        <v>0</v>
      </c>
      <c r="K34" s="43">
        <f t="shared" si="21"/>
        <v>0</v>
      </c>
      <c r="L34" s="44">
        <f t="shared" si="22"/>
        <v>0</v>
      </c>
      <c r="M34" s="44">
        <f t="shared" si="23"/>
        <v>0</v>
      </c>
      <c r="N34" s="34"/>
    </row>
    <row r="35" spans="1:14">
      <c r="A35" s="35" t="s">
        <v>23</v>
      </c>
      <c r="B35" s="144" t="s">
        <v>46</v>
      </c>
      <c r="C35" s="145"/>
      <c r="D35" s="145"/>
      <c r="E35" s="145"/>
      <c r="F35" s="145"/>
      <c r="G35" s="145"/>
      <c r="H35" s="145"/>
      <c r="I35" s="145"/>
      <c r="J35" s="146"/>
      <c r="K35" s="36"/>
      <c r="L35" s="37">
        <f>SUM(L36:L43)</f>
        <v>0</v>
      </c>
      <c r="M35" s="37">
        <f>SUM(M36:M43)</f>
        <v>0</v>
      </c>
      <c r="N35" s="34"/>
    </row>
    <row r="36" spans="1:14">
      <c r="A36" s="66" t="s">
        <v>24</v>
      </c>
      <c r="B36" s="45" t="s">
        <v>194</v>
      </c>
      <c r="C36" s="61" t="s">
        <v>137</v>
      </c>
      <c r="D36" s="62">
        <v>4.87</v>
      </c>
      <c r="E36" s="7"/>
      <c r="F36" s="7"/>
      <c r="G36" s="7"/>
      <c r="H36" s="42">
        <f>SUM(E36:G36)</f>
        <v>0</v>
      </c>
      <c r="I36" s="63">
        <f>D36*E36</f>
        <v>0</v>
      </c>
      <c r="J36" s="63">
        <f>D36*F36</f>
        <v>0</v>
      </c>
      <c r="K36" s="63">
        <f>D36*G36</f>
        <v>0</v>
      </c>
      <c r="L36" s="42">
        <f>SUM(I36:K36)</f>
        <v>0</v>
      </c>
      <c r="M36" s="42">
        <f>ROUND((L36*$J$6)+L36,2)</f>
        <v>0</v>
      </c>
      <c r="N36" s="34"/>
    </row>
    <row r="37" spans="1:14">
      <c r="A37" s="66" t="s">
        <v>73</v>
      </c>
      <c r="B37" s="45" t="s">
        <v>195</v>
      </c>
      <c r="C37" s="61" t="s">
        <v>140</v>
      </c>
      <c r="D37" s="62">
        <v>1</v>
      </c>
      <c r="E37" s="7"/>
      <c r="F37" s="7"/>
      <c r="G37" s="7"/>
      <c r="H37" s="42">
        <f t="shared" ref="H37:H43" si="24">SUM(E37:G37)</f>
        <v>0</v>
      </c>
      <c r="I37" s="63">
        <f t="shared" ref="I37:I43" si="25">D37*E37</f>
        <v>0</v>
      </c>
      <c r="J37" s="63">
        <f t="shared" ref="J37:J43" si="26">D37*F37</f>
        <v>0</v>
      </c>
      <c r="K37" s="63">
        <f t="shared" ref="K37:K43" si="27">D37*G37</f>
        <v>0</v>
      </c>
      <c r="L37" s="42">
        <f t="shared" ref="L37:L43" si="28">SUM(I37:K37)</f>
        <v>0</v>
      </c>
      <c r="M37" s="42">
        <f t="shared" ref="M37:M43" si="29">ROUND((L37*$J$6)+L37,2)</f>
        <v>0</v>
      </c>
      <c r="N37" s="34"/>
    </row>
    <row r="38" spans="1:14" ht="24">
      <c r="A38" s="66" t="s">
        <v>74</v>
      </c>
      <c r="B38" s="45" t="s">
        <v>196</v>
      </c>
      <c r="C38" s="61" t="s">
        <v>137</v>
      </c>
      <c r="D38" s="62">
        <v>9.52</v>
      </c>
      <c r="E38" s="7"/>
      <c r="F38" s="7"/>
      <c r="G38" s="7"/>
      <c r="H38" s="42">
        <f t="shared" si="24"/>
        <v>0</v>
      </c>
      <c r="I38" s="63">
        <f t="shared" si="25"/>
        <v>0</v>
      </c>
      <c r="J38" s="63">
        <f t="shared" si="26"/>
        <v>0</v>
      </c>
      <c r="K38" s="63">
        <f t="shared" si="27"/>
        <v>0</v>
      </c>
      <c r="L38" s="42">
        <f t="shared" si="28"/>
        <v>0</v>
      </c>
      <c r="M38" s="42">
        <f t="shared" si="29"/>
        <v>0</v>
      </c>
      <c r="N38" s="34"/>
    </row>
    <row r="39" spans="1:14" ht="36">
      <c r="A39" s="66" t="s">
        <v>75</v>
      </c>
      <c r="B39" s="45" t="s">
        <v>145</v>
      </c>
      <c r="C39" s="61" t="s">
        <v>140</v>
      </c>
      <c r="D39" s="62">
        <v>1</v>
      </c>
      <c r="E39" s="7"/>
      <c r="F39" s="7"/>
      <c r="G39" s="7"/>
      <c r="H39" s="42">
        <f t="shared" si="24"/>
        <v>0</v>
      </c>
      <c r="I39" s="63">
        <f t="shared" si="25"/>
        <v>0</v>
      </c>
      <c r="J39" s="63">
        <f t="shared" si="26"/>
        <v>0</v>
      </c>
      <c r="K39" s="63">
        <f t="shared" si="27"/>
        <v>0</v>
      </c>
      <c r="L39" s="42">
        <f t="shared" si="28"/>
        <v>0</v>
      </c>
      <c r="M39" s="42">
        <f t="shared" si="29"/>
        <v>0</v>
      </c>
      <c r="N39" s="34"/>
    </row>
    <row r="40" spans="1:14">
      <c r="A40" s="66" t="s">
        <v>120</v>
      </c>
      <c r="B40" s="45" t="s">
        <v>146</v>
      </c>
      <c r="C40" s="61" t="s">
        <v>142</v>
      </c>
      <c r="D40" s="62">
        <v>22.2</v>
      </c>
      <c r="E40" s="7"/>
      <c r="F40" s="7"/>
      <c r="G40" s="7"/>
      <c r="H40" s="42">
        <f t="shared" si="24"/>
        <v>0</v>
      </c>
      <c r="I40" s="63">
        <f t="shared" si="25"/>
        <v>0</v>
      </c>
      <c r="J40" s="63">
        <f t="shared" si="26"/>
        <v>0</v>
      </c>
      <c r="K40" s="63">
        <f t="shared" si="27"/>
        <v>0</v>
      </c>
      <c r="L40" s="42">
        <f t="shared" si="28"/>
        <v>0</v>
      </c>
      <c r="M40" s="42">
        <f t="shared" si="29"/>
        <v>0</v>
      </c>
      <c r="N40" s="34"/>
    </row>
    <row r="41" spans="1:14">
      <c r="A41" s="66" t="s">
        <v>177</v>
      </c>
      <c r="B41" s="45" t="s">
        <v>147</v>
      </c>
      <c r="C41" s="61" t="s">
        <v>140</v>
      </c>
      <c r="D41" s="62">
        <v>3</v>
      </c>
      <c r="E41" s="7"/>
      <c r="F41" s="7"/>
      <c r="G41" s="7"/>
      <c r="H41" s="42">
        <f t="shared" si="24"/>
        <v>0</v>
      </c>
      <c r="I41" s="63">
        <f t="shared" si="25"/>
        <v>0</v>
      </c>
      <c r="J41" s="63">
        <f t="shared" si="26"/>
        <v>0</v>
      </c>
      <c r="K41" s="63">
        <f t="shared" si="27"/>
        <v>0</v>
      </c>
      <c r="L41" s="42">
        <f t="shared" si="28"/>
        <v>0</v>
      </c>
      <c r="M41" s="42">
        <f t="shared" si="29"/>
        <v>0</v>
      </c>
      <c r="N41" s="34"/>
    </row>
    <row r="42" spans="1:14">
      <c r="A42" s="66" t="s">
        <v>178</v>
      </c>
      <c r="B42" s="45" t="s">
        <v>197</v>
      </c>
      <c r="C42" s="61" t="s">
        <v>140</v>
      </c>
      <c r="D42" s="62">
        <v>1</v>
      </c>
      <c r="E42" s="7"/>
      <c r="F42" s="7"/>
      <c r="G42" s="7"/>
      <c r="H42" s="42">
        <f t="shared" si="24"/>
        <v>0</v>
      </c>
      <c r="I42" s="63">
        <f t="shared" si="25"/>
        <v>0</v>
      </c>
      <c r="J42" s="63">
        <f t="shared" si="26"/>
        <v>0</v>
      </c>
      <c r="K42" s="63">
        <f t="shared" si="27"/>
        <v>0</v>
      </c>
      <c r="L42" s="42">
        <f t="shared" si="28"/>
        <v>0</v>
      </c>
      <c r="M42" s="42">
        <f t="shared" si="29"/>
        <v>0</v>
      </c>
      <c r="N42" s="34"/>
    </row>
    <row r="43" spans="1:14" ht="36">
      <c r="A43" s="66" t="s">
        <v>179</v>
      </c>
      <c r="B43" s="45" t="s">
        <v>198</v>
      </c>
      <c r="C43" s="61" t="s">
        <v>140</v>
      </c>
      <c r="D43" s="62">
        <v>2</v>
      </c>
      <c r="E43" s="7"/>
      <c r="F43" s="7"/>
      <c r="G43" s="7"/>
      <c r="H43" s="42">
        <f t="shared" si="24"/>
        <v>0</v>
      </c>
      <c r="I43" s="63">
        <f t="shared" si="25"/>
        <v>0</v>
      </c>
      <c r="J43" s="63">
        <f t="shared" si="26"/>
        <v>0</v>
      </c>
      <c r="K43" s="63">
        <f t="shared" si="27"/>
        <v>0</v>
      </c>
      <c r="L43" s="42">
        <f t="shared" si="28"/>
        <v>0</v>
      </c>
      <c r="M43" s="42">
        <f t="shared" si="29"/>
        <v>0</v>
      </c>
      <c r="N43" s="34"/>
    </row>
    <row r="44" spans="1:14">
      <c r="A44" s="35" t="s">
        <v>25</v>
      </c>
      <c r="B44" s="144" t="s">
        <v>121</v>
      </c>
      <c r="C44" s="145"/>
      <c r="D44" s="145"/>
      <c r="E44" s="145"/>
      <c r="F44" s="145"/>
      <c r="G44" s="145"/>
      <c r="H44" s="145"/>
      <c r="I44" s="145"/>
      <c r="J44" s="146"/>
      <c r="K44" s="36"/>
      <c r="L44" s="37">
        <f>L45+L48+L54</f>
        <v>0</v>
      </c>
      <c r="M44" s="37">
        <f>M45+M48+M54</f>
        <v>0</v>
      </c>
      <c r="N44" s="34"/>
    </row>
    <row r="45" spans="1:14">
      <c r="A45" s="70" t="s">
        <v>26</v>
      </c>
      <c r="B45" s="71" t="s">
        <v>149</v>
      </c>
      <c r="C45" s="72"/>
      <c r="D45" s="72"/>
      <c r="E45" s="72"/>
      <c r="F45" s="72"/>
      <c r="G45" s="72"/>
      <c r="H45" s="72"/>
      <c r="I45" s="72"/>
      <c r="J45" s="73"/>
      <c r="K45" s="74"/>
      <c r="L45" s="75">
        <f>SUM(L46:L47)</f>
        <v>0</v>
      </c>
      <c r="M45" s="75">
        <f>SUM(M46:M47)</f>
        <v>0</v>
      </c>
    </row>
    <row r="46" spans="1:14" ht="24">
      <c r="A46" s="66" t="s">
        <v>76</v>
      </c>
      <c r="B46" s="45" t="s">
        <v>199</v>
      </c>
      <c r="C46" s="61" t="s">
        <v>140</v>
      </c>
      <c r="D46" s="62">
        <v>1</v>
      </c>
      <c r="E46" s="7"/>
      <c r="F46" s="7"/>
      <c r="G46" s="7"/>
      <c r="H46" s="42">
        <f>SUM(E46:G46)</f>
        <v>0</v>
      </c>
      <c r="I46" s="63">
        <f>D46*E46</f>
        <v>0</v>
      </c>
      <c r="J46" s="63">
        <f>D46*F46</f>
        <v>0</v>
      </c>
      <c r="K46" s="63">
        <f>D46*G46</f>
        <v>0</v>
      </c>
      <c r="L46" s="42">
        <f>SUM(I46:K46)</f>
        <v>0</v>
      </c>
      <c r="M46" s="42">
        <f>ROUND((L46*$J$6)+L46,2)</f>
        <v>0</v>
      </c>
      <c r="N46" s="34"/>
    </row>
    <row r="47" spans="1:14">
      <c r="A47" s="66" t="s">
        <v>77</v>
      </c>
      <c r="B47" s="45" t="s">
        <v>200</v>
      </c>
      <c r="C47" s="61" t="s">
        <v>140</v>
      </c>
      <c r="D47" s="62">
        <v>1</v>
      </c>
      <c r="E47" s="7"/>
      <c r="F47" s="7"/>
      <c r="G47" s="7"/>
      <c r="H47" s="42">
        <f t="shared" ref="H47" si="30">SUM(E47:G47)</f>
        <v>0</v>
      </c>
      <c r="I47" s="63">
        <f t="shared" ref="I47" si="31">D47*E47</f>
        <v>0</v>
      </c>
      <c r="J47" s="63">
        <f t="shared" ref="J47" si="32">D47*F47</f>
        <v>0</v>
      </c>
      <c r="K47" s="63">
        <f t="shared" ref="K47" si="33">D47*G47</f>
        <v>0</v>
      </c>
      <c r="L47" s="42">
        <f t="shared" ref="L47" si="34">SUM(I47:K47)</f>
        <v>0</v>
      </c>
      <c r="M47" s="42">
        <f t="shared" ref="M47" si="35">ROUND((L47*$J$6)+L47,2)</f>
        <v>0</v>
      </c>
      <c r="N47" s="34"/>
    </row>
    <row r="48" spans="1:14">
      <c r="A48" s="70" t="s">
        <v>78</v>
      </c>
      <c r="B48" s="71" t="s">
        <v>148</v>
      </c>
      <c r="C48" s="72"/>
      <c r="D48" s="72"/>
      <c r="E48" s="72"/>
      <c r="F48" s="72"/>
      <c r="G48" s="72"/>
      <c r="H48" s="72"/>
      <c r="I48" s="72"/>
      <c r="J48" s="73"/>
      <c r="K48" s="74"/>
      <c r="L48" s="75">
        <f>SUM(L49:L53)</f>
        <v>0</v>
      </c>
      <c r="M48" s="75">
        <f>SUM(M49:M53)</f>
        <v>0</v>
      </c>
    </row>
    <row r="49" spans="1:14">
      <c r="A49" s="66" t="s">
        <v>79</v>
      </c>
      <c r="B49" s="45" t="s">
        <v>233</v>
      </c>
      <c r="C49" s="61" t="s">
        <v>140</v>
      </c>
      <c r="D49" s="62">
        <v>1</v>
      </c>
      <c r="E49" s="7"/>
      <c r="F49" s="7"/>
      <c r="G49" s="7"/>
      <c r="H49" s="42">
        <f>SUM(E49:G49)</f>
        <v>0</v>
      </c>
      <c r="I49" s="63">
        <f>D49*E49</f>
        <v>0</v>
      </c>
      <c r="J49" s="63">
        <f>D49*F49</f>
        <v>0</v>
      </c>
      <c r="K49" s="63">
        <f>D49*G49</f>
        <v>0</v>
      </c>
      <c r="L49" s="42">
        <f>SUM(I49:K49)</f>
        <v>0</v>
      </c>
      <c r="M49" s="42">
        <f>ROUND((L49*$J$6)+L49,2)</f>
        <v>0</v>
      </c>
      <c r="N49" s="34"/>
    </row>
    <row r="50" spans="1:14" ht="24">
      <c r="A50" s="66" t="s">
        <v>80</v>
      </c>
      <c r="B50" s="45" t="s">
        <v>234</v>
      </c>
      <c r="C50" s="61" t="s">
        <v>140</v>
      </c>
      <c r="D50" s="62">
        <v>2</v>
      </c>
      <c r="E50" s="7"/>
      <c r="F50" s="7"/>
      <c r="G50" s="7"/>
      <c r="H50" s="42">
        <f t="shared" ref="H50:H53" si="36">SUM(E50:G50)</f>
        <v>0</v>
      </c>
      <c r="I50" s="63">
        <f t="shared" ref="I50:I53" si="37">D50*E50</f>
        <v>0</v>
      </c>
      <c r="J50" s="63">
        <f t="shared" ref="J50:J53" si="38">D50*F50</f>
        <v>0</v>
      </c>
      <c r="K50" s="63">
        <f t="shared" ref="K50:K53" si="39">D50*G50</f>
        <v>0</v>
      </c>
      <c r="L50" s="42">
        <f t="shared" ref="L50:L53" si="40">SUM(I50:K50)</f>
        <v>0</v>
      </c>
      <c r="M50" s="42">
        <f t="shared" ref="M50:M53" si="41">ROUND((L50*$J$6)+L50,2)</f>
        <v>0</v>
      </c>
      <c r="N50" s="34"/>
    </row>
    <row r="51" spans="1:14" ht="24">
      <c r="A51" s="66" t="s">
        <v>81</v>
      </c>
      <c r="B51" s="45" t="s">
        <v>235</v>
      </c>
      <c r="C51" s="61" t="s">
        <v>142</v>
      </c>
      <c r="D51" s="62">
        <v>0.81</v>
      </c>
      <c r="E51" s="7"/>
      <c r="F51" s="7"/>
      <c r="G51" s="7"/>
      <c r="H51" s="42">
        <f t="shared" si="36"/>
        <v>0</v>
      </c>
      <c r="I51" s="63">
        <f t="shared" si="37"/>
        <v>0</v>
      </c>
      <c r="J51" s="63">
        <f t="shared" si="38"/>
        <v>0</v>
      </c>
      <c r="K51" s="63">
        <f t="shared" si="39"/>
        <v>0</v>
      </c>
      <c r="L51" s="42">
        <f t="shared" si="40"/>
        <v>0</v>
      </c>
      <c r="M51" s="42">
        <f t="shared" si="41"/>
        <v>0</v>
      </c>
      <c r="N51" s="34"/>
    </row>
    <row r="52" spans="1:14" ht="24">
      <c r="A52" s="66" t="s">
        <v>150</v>
      </c>
      <c r="B52" s="45" t="s">
        <v>236</v>
      </c>
      <c r="C52" s="61" t="s">
        <v>140</v>
      </c>
      <c r="D52" s="62">
        <v>1</v>
      </c>
      <c r="E52" s="7"/>
      <c r="F52" s="7"/>
      <c r="G52" s="7"/>
      <c r="H52" s="42">
        <f t="shared" si="36"/>
        <v>0</v>
      </c>
      <c r="I52" s="63">
        <f t="shared" si="37"/>
        <v>0</v>
      </c>
      <c r="J52" s="63">
        <f t="shared" si="38"/>
        <v>0</v>
      </c>
      <c r="K52" s="63">
        <f t="shared" si="39"/>
        <v>0</v>
      </c>
      <c r="L52" s="42">
        <f t="shared" si="40"/>
        <v>0</v>
      </c>
      <c r="M52" s="42">
        <f t="shared" si="41"/>
        <v>0</v>
      </c>
      <c r="N52" s="34"/>
    </row>
    <row r="53" spans="1:14" ht="36">
      <c r="A53" s="66" t="s">
        <v>180</v>
      </c>
      <c r="B53" s="45" t="s">
        <v>237</v>
      </c>
      <c r="C53" s="61" t="s">
        <v>140</v>
      </c>
      <c r="D53" s="62">
        <v>1</v>
      </c>
      <c r="E53" s="7"/>
      <c r="F53" s="7"/>
      <c r="G53" s="7"/>
      <c r="H53" s="42">
        <f t="shared" si="36"/>
        <v>0</v>
      </c>
      <c r="I53" s="63">
        <f t="shared" si="37"/>
        <v>0</v>
      </c>
      <c r="J53" s="63">
        <f t="shared" si="38"/>
        <v>0</v>
      </c>
      <c r="K53" s="63">
        <f t="shared" si="39"/>
        <v>0</v>
      </c>
      <c r="L53" s="42">
        <f t="shared" si="40"/>
        <v>0</v>
      </c>
      <c r="M53" s="42">
        <f t="shared" si="41"/>
        <v>0</v>
      </c>
      <c r="N53" s="34"/>
    </row>
    <row r="54" spans="1:14">
      <c r="A54" s="70" t="s">
        <v>89</v>
      </c>
      <c r="B54" s="71" t="s">
        <v>122</v>
      </c>
      <c r="C54" s="72"/>
      <c r="D54" s="72"/>
      <c r="E54" s="72"/>
      <c r="F54" s="72"/>
      <c r="G54" s="72"/>
      <c r="H54" s="72"/>
      <c r="I54" s="72"/>
      <c r="J54" s="73"/>
      <c r="K54" s="74"/>
      <c r="L54" s="75">
        <f>SUM(L55:L62)</f>
        <v>0</v>
      </c>
      <c r="M54" s="75">
        <f>SUM(M55:M62)</f>
        <v>0</v>
      </c>
    </row>
    <row r="55" spans="1:14">
      <c r="A55" s="66" t="s">
        <v>90</v>
      </c>
      <c r="B55" s="45" t="s">
        <v>201</v>
      </c>
      <c r="C55" s="61" t="s">
        <v>140</v>
      </c>
      <c r="D55" s="62">
        <v>2</v>
      </c>
      <c r="E55" s="7"/>
      <c r="F55" s="7"/>
      <c r="G55" s="7"/>
      <c r="H55" s="42">
        <f>SUM(E55:G55)</f>
        <v>0</v>
      </c>
      <c r="I55" s="63">
        <f>D55*E55</f>
        <v>0</v>
      </c>
      <c r="J55" s="63">
        <f>D55*F55</f>
        <v>0</v>
      </c>
      <c r="K55" s="63">
        <f>D55*G55</f>
        <v>0</v>
      </c>
      <c r="L55" s="42">
        <f>SUM(I55:K55)</f>
        <v>0</v>
      </c>
      <c r="M55" s="42">
        <f>ROUND((L55*$J$6)+L55,2)</f>
        <v>0</v>
      </c>
      <c r="N55" s="34"/>
    </row>
    <row r="56" spans="1:14" ht="24">
      <c r="A56" s="66" t="s">
        <v>91</v>
      </c>
      <c r="B56" s="45" t="s">
        <v>238</v>
      </c>
      <c r="C56" s="61" t="s">
        <v>140</v>
      </c>
      <c r="D56" s="62">
        <v>1</v>
      </c>
      <c r="E56" s="7"/>
      <c r="F56" s="7"/>
      <c r="G56" s="7"/>
      <c r="H56" s="42">
        <f t="shared" ref="H56:H62" si="42">SUM(E56:G56)</f>
        <v>0</v>
      </c>
      <c r="I56" s="63">
        <f t="shared" ref="I56:I62" si="43">D56*E56</f>
        <v>0</v>
      </c>
      <c r="J56" s="63">
        <f t="shared" ref="J56:J62" si="44">D56*F56</f>
        <v>0</v>
      </c>
      <c r="K56" s="63">
        <f t="shared" ref="K56:K62" si="45">D56*G56</f>
        <v>0</v>
      </c>
      <c r="L56" s="42">
        <f t="shared" ref="L56:L62" si="46">SUM(I56:K56)</f>
        <v>0</v>
      </c>
      <c r="M56" s="42">
        <f t="shared" ref="M56:M62" si="47">ROUND((L56*$J$6)+L56,2)</f>
        <v>0</v>
      </c>
      <c r="N56" s="34"/>
    </row>
    <row r="57" spans="1:14" ht="24">
      <c r="A57" s="66" t="s">
        <v>92</v>
      </c>
      <c r="B57" s="45" t="s">
        <v>155</v>
      </c>
      <c r="C57" s="61" t="s">
        <v>140</v>
      </c>
      <c r="D57" s="62">
        <v>1</v>
      </c>
      <c r="E57" s="7"/>
      <c r="F57" s="7"/>
      <c r="G57" s="7"/>
      <c r="H57" s="42">
        <f t="shared" si="42"/>
        <v>0</v>
      </c>
      <c r="I57" s="63">
        <f t="shared" si="43"/>
        <v>0</v>
      </c>
      <c r="J57" s="63">
        <f t="shared" si="44"/>
        <v>0</v>
      </c>
      <c r="K57" s="63">
        <f t="shared" si="45"/>
        <v>0</v>
      </c>
      <c r="L57" s="42">
        <f t="shared" si="46"/>
        <v>0</v>
      </c>
      <c r="M57" s="42">
        <f t="shared" si="47"/>
        <v>0</v>
      </c>
      <c r="N57" s="34"/>
    </row>
    <row r="58" spans="1:14" ht="24">
      <c r="A58" s="66" t="s">
        <v>93</v>
      </c>
      <c r="B58" s="45" t="s">
        <v>156</v>
      </c>
      <c r="C58" s="61" t="s">
        <v>140</v>
      </c>
      <c r="D58" s="62">
        <v>2</v>
      </c>
      <c r="E58" s="7"/>
      <c r="F58" s="7"/>
      <c r="G58" s="7"/>
      <c r="H58" s="42">
        <f t="shared" si="42"/>
        <v>0</v>
      </c>
      <c r="I58" s="63">
        <f t="shared" si="43"/>
        <v>0</v>
      </c>
      <c r="J58" s="63">
        <f t="shared" si="44"/>
        <v>0</v>
      </c>
      <c r="K58" s="63">
        <f t="shared" si="45"/>
        <v>0</v>
      </c>
      <c r="L58" s="42">
        <f t="shared" si="46"/>
        <v>0</v>
      </c>
      <c r="M58" s="42">
        <f>ROUND((L58*$J$6)+L58,2)</f>
        <v>0</v>
      </c>
      <c r="N58" s="34"/>
    </row>
    <row r="59" spans="1:14">
      <c r="A59" s="66" t="s">
        <v>94</v>
      </c>
      <c r="B59" s="45" t="s">
        <v>157</v>
      </c>
      <c r="C59" s="61" t="s">
        <v>140</v>
      </c>
      <c r="D59" s="62">
        <v>1</v>
      </c>
      <c r="E59" s="7"/>
      <c r="F59" s="7"/>
      <c r="G59" s="7"/>
      <c r="H59" s="42">
        <f t="shared" si="42"/>
        <v>0</v>
      </c>
      <c r="I59" s="63">
        <f t="shared" si="43"/>
        <v>0</v>
      </c>
      <c r="J59" s="63">
        <f t="shared" si="44"/>
        <v>0</v>
      </c>
      <c r="K59" s="63">
        <f t="shared" si="45"/>
        <v>0</v>
      </c>
      <c r="L59" s="42">
        <f t="shared" si="46"/>
        <v>0</v>
      </c>
      <c r="M59" s="42">
        <f t="shared" ref="M59:M60" si="48">ROUND((L59*$J$6)+L59,2)</f>
        <v>0</v>
      </c>
      <c r="N59" s="34"/>
    </row>
    <row r="60" spans="1:14" ht="24">
      <c r="A60" s="66" t="s">
        <v>95</v>
      </c>
      <c r="B60" s="45" t="s">
        <v>239</v>
      </c>
      <c r="C60" s="61" t="s">
        <v>140</v>
      </c>
      <c r="D60" s="62">
        <v>1</v>
      </c>
      <c r="E60" s="7"/>
      <c r="F60" s="7"/>
      <c r="G60" s="7"/>
      <c r="H60" s="42">
        <f t="shared" si="42"/>
        <v>0</v>
      </c>
      <c r="I60" s="63">
        <f t="shared" si="43"/>
        <v>0</v>
      </c>
      <c r="J60" s="63">
        <f t="shared" si="44"/>
        <v>0</v>
      </c>
      <c r="K60" s="63">
        <f t="shared" si="45"/>
        <v>0</v>
      </c>
      <c r="L60" s="42">
        <f t="shared" si="46"/>
        <v>0</v>
      </c>
      <c r="M60" s="42">
        <f t="shared" si="48"/>
        <v>0</v>
      </c>
      <c r="N60" s="34"/>
    </row>
    <row r="61" spans="1:14">
      <c r="A61" s="66" t="s">
        <v>181</v>
      </c>
      <c r="B61" s="45" t="s">
        <v>202</v>
      </c>
      <c r="C61" s="61" t="s">
        <v>140</v>
      </c>
      <c r="D61" s="62">
        <v>1</v>
      </c>
      <c r="E61" s="7"/>
      <c r="F61" s="7"/>
      <c r="G61" s="7"/>
      <c r="H61" s="42">
        <f t="shared" si="42"/>
        <v>0</v>
      </c>
      <c r="I61" s="63">
        <f t="shared" si="43"/>
        <v>0</v>
      </c>
      <c r="J61" s="63">
        <f t="shared" si="44"/>
        <v>0</v>
      </c>
      <c r="K61" s="63">
        <f t="shared" si="45"/>
        <v>0</v>
      </c>
      <c r="L61" s="42">
        <f t="shared" si="46"/>
        <v>0</v>
      </c>
      <c r="M61" s="42">
        <f t="shared" si="47"/>
        <v>0</v>
      </c>
      <c r="N61" s="34"/>
    </row>
    <row r="62" spans="1:14" ht="27.75" customHeight="1">
      <c r="A62" s="66" t="s">
        <v>182</v>
      </c>
      <c r="B62" s="45" t="s">
        <v>240</v>
      </c>
      <c r="C62" s="61" t="s">
        <v>140</v>
      </c>
      <c r="D62" s="62">
        <v>1</v>
      </c>
      <c r="E62" s="7"/>
      <c r="F62" s="7"/>
      <c r="G62" s="7"/>
      <c r="H62" s="42">
        <f t="shared" si="42"/>
        <v>0</v>
      </c>
      <c r="I62" s="63">
        <f t="shared" si="43"/>
        <v>0</v>
      </c>
      <c r="J62" s="63">
        <f t="shared" si="44"/>
        <v>0</v>
      </c>
      <c r="K62" s="63">
        <f t="shared" si="45"/>
        <v>0</v>
      </c>
      <c r="L62" s="42">
        <f t="shared" si="46"/>
        <v>0</v>
      </c>
      <c r="M62" s="42">
        <f t="shared" si="47"/>
        <v>0</v>
      </c>
      <c r="N62" s="34"/>
    </row>
    <row r="63" spans="1:14">
      <c r="A63" s="35" t="s">
        <v>27</v>
      </c>
      <c r="B63" s="76" t="s">
        <v>111</v>
      </c>
      <c r="C63" s="77"/>
      <c r="D63" s="77"/>
      <c r="E63" s="77"/>
      <c r="F63" s="77"/>
      <c r="G63" s="77"/>
      <c r="H63" s="77"/>
      <c r="I63" s="77"/>
      <c r="J63" s="78"/>
      <c r="K63" s="69"/>
      <c r="L63" s="37">
        <f>L64+L69+L75+L78+L81</f>
        <v>0</v>
      </c>
      <c r="M63" s="37">
        <f>M64+M69+M75+M78+M81</f>
        <v>0</v>
      </c>
      <c r="N63" s="34"/>
    </row>
    <row r="64" spans="1:14">
      <c r="A64" s="35" t="s">
        <v>28</v>
      </c>
      <c r="B64" s="76" t="s">
        <v>112</v>
      </c>
      <c r="C64" s="77"/>
      <c r="D64" s="77"/>
      <c r="E64" s="77"/>
      <c r="F64" s="77"/>
      <c r="G64" s="77"/>
      <c r="H64" s="77"/>
      <c r="I64" s="77"/>
      <c r="J64" s="78"/>
      <c r="K64" s="69"/>
      <c r="L64" s="37">
        <f>SUM(L65:L68)</f>
        <v>0</v>
      </c>
      <c r="M64" s="37">
        <f>SUM(M65:M68)</f>
        <v>0</v>
      </c>
      <c r="N64" s="34"/>
    </row>
    <row r="65" spans="1:14">
      <c r="A65" s="38" t="s">
        <v>123</v>
      </c>
      <c r="B65" s="45" t="s">
        <v>203</v>
      </c>
      <c r="C65" s="61" t="s">
        <v>158</v>
      </c>
      <c r="D65" s="62">
        <v>4</v>
      </c>
      <c r="E65" s="7"/>
      <c r="F65" s="7"/>
      <c r="G65" s="7"/>
      <c r="H65" s="44">
        <f>SUM(E65:G65)</f>
        <v>0</v>
      </c>
      <c r="I65" s="43">
        <f>D65*E65</f>
        <v>0</v>
      </c>
      <c r="J65" s="43">
        <f>D65*F65</f>
        <v>0</v>
      </c>
      <c r="K65" s="43">
        <f>D65*G65</f>
        <v>0</v>
      </c>
      <c r="L65" s="44">
        <f>SUM(I65:K65)</f>
        <v>0</v>
      </c>
      <c r="M65" s="44">
        <f>ROUND((L65*$J$6)+L65,2)</f>
        <v>0</v>
      </c>
      <c r="N65" s="34"/>
    </row>
    <row r="66" spans="1:14">
      <c r="A66" s="38" t="s">
        <v>124</v>
      </c>
      <c r="B66" s="45" t="s">
        <v>204</v>
      </c>
      <c r="C66" s="61" t="s">
        <v>140</v>
      </c>
      <c r="D66" s="62">
        <v>1</v>
      </c>
      <c r="E66" s="7"/>
      <c r="F66" s="7"/>
      <c r="G66" s="7"/>
      <c r="H66" s="44">
        <f t="shared" ref="H66:H68" si="49">SUM(E66:G66)</f>
        <v>0</v>
      </c>
      <c r="I66" s="43">
        <f t="shared" ref="I66:I68" si="50">D66*E66</f>
        <v>0</v>
      </c>
      <c r="J66" s="43">
        <f t="shared" ref="J66:J68" si="51">D66*F66</f>
        <v>0</v>
      </c>
      <c r="K66" s="43">
        <f t="shared" ref="K66:K68" si="52">D66*G66</f>
        <v>0</v>
      </c>
      <c r="L66" s="44">
        <f t="shared" ref="L66:L68" si="53">SUM(I66:K66)</f>
        <v>0</v>
      </c>
      <c r="M66" s="44">
        <f t="shared" ref="M66:M68" si="54">ROUND((L66*$J$6)+L66,2)</f>
        <v>0</v>
      </c>
      <c r="N66" s="34"/>
    </row>
    <row r="67" spans="1:14">
      <c r="A67" s="38" t="s">
        <v>125</v>
      </c>
      <c r="B67" s="45" t="s">
        <v>205</v>
      </c>
      <c r="C67" s="61" t="s">
        <v>140</v>
      </c>
      <c r="D67" s="62">
        <v>2</v>
      </c>
      <c r="E67" s="7"/>
      <c r="F67" s="7"/>
      <c r="G67" s="7"/>
      <c r="H67" s="44">
        <f t="shared" si="49"/>
        <v>0</v>
      </c>
      <c r="I67" s="43">
        <f t="shared" si="50"/>
        <v>0</v>
      </c>
      <c r="J67" s="43">
        <f t="shared" si="51"/>
        <v>0</v>
      </c>
      <c r="K67" s="43">
        <f t="shared" si="52"/>
        <v>0</v>
      </c>
      <c r="L67" s="44">
        <f t="shared" si="53"/>
        <v>0</v>
      </c>
      <c r="M67" s="44">
        <f t="shared" si="54"/>
        <v>0</v>
      </c>
      <c r="N67" s="34"/>
    </row>
    <row r="68" spans="1:14" ht="36">
      <c r="A68" s="38" t="s">
        <v>151</v>
      </c>
      <c r="B68" s="45" t="s">
        <v>241</v>
      </c>
      <c r="C68" s="61" t="s">
        <v>140</v>
      </c>
      <c r="D68" s="62">
        <v>2</v>
      </c>
      <c r="E68" s="7"/>
      <c r="F68" s="7"/>
      <c r="G68" s="7"/>
      <c r="H68" s="44">
        <f t="shared" si="49"/>
        <v>0</v>
      </c>
      <c r="I68" s="43">
        <f t="shared" si="50"/>
        <v>0</v>
      </c>
      <c r="J68" s="43">
        <f t="shared" si="51"/>
        <v>0</v>
      </c>
      <c r="K68" s="43">
        <f t="shared" si="52"/>
        <v>0</v>
      </c>
      <c r="L68" s="44">
        <f t="shared" si="53"/>
        <v>0</v>
      </c>
      <c r="M68" s="44">
        <f t="shared" si="54"/>
        <v>0</v>
      </c>
      <c r="N68" s="34"/>
    </row>
    <row r="69" spans="1:14">
      <c r="A69" s="35" t="s">
        <v>29</v>
      </c>
      <c r="B69" s="76" t="s">
        <v>113</v>
      </c>
      <c r="C69" s="77"/>
      <c r="D69" s="77"/>
      <c r="E69" s="77"/>
      <c r="F69" s="77"/>
      <c r="G69" s="77"/>
      <c r="H69" s="77"/>
      <c r="I69" s="77"/>
      <c r="J69" s="78"/>
      <c r="K69" s="69"/>
      <c r="L69" s="37">
        <f>SUM(L70:L74)</f>
        <v>0</v>
      </c>
      <c r="M69" s="37">
        <f>SUM(M70:M74)</f>
        <v>0</v>
      </c>
      <c r="N69" s="34"/>
    </row>
    <row r="70" spans="1:14">
      <c r="A70" s="38" t="s">
        <v>126</v>
      </c>
      <c r="B70" s="45" t="s">
        <v>159</v>
      </c>
      <c r="C70" s="61" t="s">
        <v>142</v>
      </c>
      <c r="D70" s="62">
        <v>35</v>
      </c>
      <c r="E70" s="7"/>
      <c r="F70" s="7"/>
      <c r="G70" s="7"/>
      <c r="H70" s="44">
        <f>SUM(E70:G70)</f>
        <v>0</v>
      </c>
      <c r="I70" s="43">
        <f>D70*E70</f>
        <v>0</v>
      </c>
      <c r="J70" s="43">
        <f>D70*F70</f>
        <v>0</v>
      </c>
      <c r="K70" s="43">
        <f>D70*G70</f>
        <v>0</v>
      </c>
      <c r="L70" s="44">
        <f>SUM(I70:K70)</f>
        <v>0</v>
      </c>
      <c r="M70" s="44">
        <f>ROUND((L70*$J$6)+L70,2)</f>
        <v>0</v>
      </c>
      <c r="N70" s="34"/>
    </row>
    <row r="71" spans="1:14" ht="24">
      <c r="A71" s="38" t="s">
        <v>127</v>
      </c>
      <c r="B71" s="45" t="s">
        <v>242</v>
      </c>
      <c r="C71" s="61" t="s">
        <v>142</v>
      </c>
      <c r="D71" s="62">
        <v>55</v>
      </c>
      <c r="E71" s="7"/>
      <c r="F71" s="7"/>
      <c r="G71" s="7"/>
      <c r="H71" s="44">
        <f t="shared" ref="H71:H74" si="55">SUM(E71:G71)</f>
        <v>0</v>
      </c>
      <c r="I71" s="43">
        <f t="shared" ref="I71:I74" si="56">D71*E71</f>
        <v>0</v>
      </c>
      <c r="J71" s="43">
        <f t="shared" ref="J71:J74" si="57">D71*F71</f>
        <v>0</v>
      </c>
      <c r="K71" s="43">
        <f t="shared" ref="K71:K74" si="58">D71*G71</f>
        <v>0</v>
      </c>
      <c r="L71" s="44">
        <f t="shared" ref="L71:L74" si="59">SUM(I71:K71)</f>
        <v>0</v>
      </c>
      <c r="M71" s="44">
        <f t="shared" ref="M71:M74" si="60">ROUND((L71*$J$6)+L71,2)</f>
        <v>0</v>
      </c>
      <c r="N71" s="34"/>
    </row>
    <row r="72" spans="1:14" ht="24">
      <c r="A72" s="38" t="s">
        <v>128</v>
      </c>
      <c r="B72" s="45" t="s">
        <v>243</v>
      </c>
      <c r="C72" s="61" t="s">
        <v>142</v>
      </c>
      <c r="D72" s="62">
        <v>75</v>
      </c>
      <c r="E72" s="7"/>
      <c r="F72" s="7"/>
      <c r="G72" s="7"/>
      <c r="H72" s="44">
        <f t="shared" si="55"/>
        <v>0</v>
      </c>
      <c r="I72" s="43">
        <f t="shared" si="56"/>
        <v>0</v>
      </c>
      <c r="J72" s="43">
        <f t="shared" si="57"/>
        <v>0</v>
      </c>
      <c r="K72" s="43">
        <f t="shared" si="58"/>
        <v>0</v>
      </c>
      <c r="L72" s="44">
        <f t="shared" si="59"/>
        <v>0</v>
      </c>
      <c r="M72" s="44">
        <f t="shared" si="60"/>
        <v>0</v>
      </c>
      <c r="N72" s="34"/>
    </row>
    <row r="73" spans="1:14" ht="24">
      <c r="A73" s="38" t="s">
        <v>129</v>
      </c>
      <c r="B73" s="45" t="s">
        <v>160</v>
      </c>
      <c r="C73" s="61" t="s">
        <v>140</v>
      </c>
      <c r="D73" s="62">
        <v>5</v>
      </c>
      <c r="E73" s="7"/>
      <c r="F73" s="7"/>
      <c r="G73" s="7"/>
      <c r="H73" s="44">
        <f t="shared" si="55"/>
        <v>0</v>
      </c>
      <c r="I73" s="43">
        <f t="shared" si="56"/>
        <v>0</v>
      </c>
      <c r="J73" s="43">
        <f t="shared" si="57"/>
        <v>0</v>
      </c>
      <c r="K73" s="43">
        <f t="shared" si="58"/>
        <v>0</v>
      </c>
      <c r="L73" s="44">
        <f t="shared" si="59"/>
        <v>0</v>
      </c>
      <c r="M73" s="44">
        <f t="shared" si="60"/>
        <v>0</v>
      </c>
      <c r="N73" s="34"/>
    </row>
    <row r="74" spans="1:14">
      <c r="A74" s="38" t="s">
        <v>130</v>
      </c>
      <c r="B74" s="45" t="s">
        <v>161</v>
      </c>
      <c r="C74" s="61" t="s">
        <v>140</v>
      </c>
      <c r="D74" s="62">
        <v>20</v>
      </c>
      <c r="E74" s="7"/>
      <c r="F74" s="7"/>
      <c r="G74" s="7"/>
      <c r="H74" s="44">
        <f t="shared" si="55"/>
        <v>0</v>
      </c>
      <c r="I74" s="43">
        <f t="shared" si="56"/>
        <v>0</v>
      </c>
      <c r="J74" s="43">
        <f t="shared" si="57"/>
        <v>0</v>
      </c>
      <c r="K74" s="43">
        <f t="shared" si="58"/>
        <v>0</v>
      </c>
      <c r="L74" s="44">
        <f t="shared" si="59"/>
        <v>0</v>
      </c>
      <c r="M74" s="44">
        <f t="shared" si="60"/>
        <v>0</v>
      </c>
      <c r="N74" s="34"/>
    </row>
    <row r="75" spans="1:14">
      <c r="A75" s="35" t="s">
        <v>47</v>
      </c>
      <c r="B75" s="76" t="s">
        <v>114</v>
      </c>
      <c r="C75" s="77"/>
      <c r="D75" s="77"/>
      <c r="E75" s="77"/>
      <c r="F75" s="77"/>
      <c r="G75" s="77"/>
      <c r="H75" s="77"/>
      <c r="I75" s="77"/>
      <c r="J75" s="78"/>
      <c r="K75" s="69"/>
      <c r="L75" s="37">
        <f>SUM(L76:L77)</f>
        <v>0</v>
      </c>
      <c r="M75" s="37">
        <f>SUM(M76:M77)</f>
        <v>0</v>
      </c>
      <c r="N75" s="34"/>
    </row>
    <row r="76" spans="1:14" ht="24">
      <c r="A76" s="38" t="s">
        <v>131</v>
      </c>
      <c r="B76" s="45" t="s">
        <v>244</v>
      </c>
      <c r="C76" s="61" t="s">
        <v>140</v>
      </c>
      <c r="D76" s="62">
        <v>1</v>
      </c>
      <c r="E76" s="7"/>
      <c r="F76" s="7"/>
      <c r="G76" s="7"/>
      <c r="H76" s="44">
        <f>SUM(E76:G76)</f>
        <v>0</v>
      </c>
      <c r="I76" s="43">
        <f>D76*E76</f>
        <v>0</v>
      </c>
      <c r="J76" s="43">
        <f>D76*F76</f>
        <v>0</v>
      </c>
      <c r="K76" s="43">
        <f>D76*G76</f>
        <v>0</v>
      </c>
      <c r="L76" s="44">
        <f>SUM(I76:K76)</f>
        <v>0</v>
      </c>
      <c r="M76" s="44">
        <f>ROUND((L76*$J$6)+L76,2)</f>
        <v>0</v>
      </c>
      <c r="N76" s="34"/>
    </row>
    <row r="77" spans="1:14">
      <c r="A77" s="38" t="s">
        <v>132</v>
      </c>
      <c r="B77" s="45" t="s">
        <v>162</v>
      </c>
      <c r="C77" s="61" t="s">
        <v>140</v>
      </c>
      <c r="D77" s="62">
        <v>3</v>
      </c>
      <c r="E77" s="7"/>
      <c r="F77" s="7"/>
      <c r="G77" s="7"/>
      <c r="H77" s="44">
        <f t="shared" ref="H77" si="61">SUM(E77:G77)</f>
        <v>0</v>
      </c>
      <c r="I77" s="43">
        <f t="shared" ref="I77" si="62">D77*E77</f>
        <v>0</v>
      </c>
      <c r="J77" s="43">
        <f t="shared" ref="J77" si="63">D77*F77</f>
        <v>0</v>
      </c>
      <c r="K77" s="43">
        <f t="shared" ref="K77" si="64">D77*G77</f>
        <v>0</v>
      </c>
      <c r="L77" s="44">
        <f t="shared" ref="L77" si="65">SUM(I77:K77)</f>
        <v>0</v>
      </c>
      <c r="M77" s="44">
        <f t="shared" ref="M77" si="66">ROUND((L77*$J$6)+L77,2)</f>
        <v>0</v>
      </c>
      <c r="N77" s="34"/>
    </row>
    <row r="78" spans="1:14">
      <c r="A78" s="35" t="s">
        <v>48</v>
      </c>
      <c r="B78" s="76" t="s">
        <v>115</v>
      </c>
      <c r="C78" s="77"/>
      <c r="D78" s="77"/>
      <c r="E78" s="77"/>
      <c r="F78" s="77"/>
      <c r="G78" s="77"/>
      <c r="H78" s="77"/>
      <c r="I78" s="77"/>
      <c r="J78" s="78"/>
      <c r="K78" s="69"/>
      <c r="L78" s="37">
        <f>SUM(L79:L80)</f>
        <v>0</v>
      </c>
      <c r="M78" s="37">
        <f>SUM(M79:M80)</f>
        <v>0</v>
      </c>
      <c r="N78" s="34"/>
    </row>
    <row r="79" spans="1:14" ht="24">
      <c r="A79" s="38" t="s">
        <v>133</v>
      </c>
      <c r="B79" s="45" t="s">
        <v>163</v>
      </c>
      <c r="C79" s="61" t="s">
        <v>140</v>
      </c>
      <c r="D79" s="62">
        <v>3</v>
      </c>
      <c r="E79" s="7"/>
      <c r="F79" s="7"/>
      <c r="G79" s="7"/>
      <c r="H79" s="44">
        <f>SUM(E79:G79)</f>
        <v>0</v>
      </c>
      <c r="I79" s="43">
        <f>D79*E79</f>
        <v>0</v>
      </c>
      <c r="J79" s="43">
        <f>D79*F79</f>
        <v>0</v>
      </c>
      <c r="K79" s="43">
        <f>D79*G79</f>
        <v>0</v>
      </c>
      <c r="L79" s="44">
        <f>SUM(I79:K79)</f>
        <v>0</v>
      </c>
      <c r="M79" s="44">
        <f>ROUND((L79*$J$6)+L79,2)</f>
        <v>0</v>
      </c>
      <c r="N79" s="34"/>
    </row>
    <row r="80" spans="1:14" ht="36">
      <c r="A80" s="38" t="s">
        <v>134</v>
      </c>
      <c r="B80" s="45" t="s">
        <v>164</v>
      </c>
      <c r="C80" s="61" t="s">
        <v>140</v>
      </c>
      <c r="D80" s="62">
        <v>12</v>
      </c>
      <c r="E80" s="7"/>
      <c r="F80" s="7"/>
      <c r="G80" s="7"/>
      <c r="H80" s="44">
        <f>SUM(E80:G80)</f>
        <v>0</v>
      </c>
      <c r="I80" s="43">
        <f>D80*E80</f>
        <v>0</v>
      </c>
      <c r="J80" s="43">
        <f>D80*F80</f>
        <v>0</v>
      </c>
      <c r="K80" s="43">
        <f>D80*G80</f>
        <v>0</v>
      </c>
      <c r="L80" s="44">
        <f>SUM(I80:K80)</f>
        <v>0</v>
      </c>
      <c r="M80" s="44">
        <f>ROUND((L80*$J$6)+L80,2)</f>
        <v>0</v>
      </c>
      <c r="N80" s="34"/>
    </row>
    <row r="81" spans="1:71">
      <c r="A81" s="35" t="s">
        <v>206</v>
      </c>
      <c r="B81" s="76" t="s">
        <v>207</v>
      </c>
      <c r="C81" s="77"/>
      <c r="D81" s="77"/>
      <c r="E81" s="77"/>
      <c r="F81" s="77"/>
      <c r="G81" s="77"/>
      <c r="H81" s="77"/>
      <c r="I81" s="77"/>
      <c r="J81" s="78"/>
      <c r="K81" s="69"/>
      <c r="L81" s="37">
        <f>SUM(L82:L87)</f>
        <v>0</v>
      </c>
      <c r="M81" s="37">
        <f>SUM(M82:M87)</f>
        <v>0</v>
      </c>
      <c r="N81" s="34"/>
    </row>
    <row r="82" spans="1:71" ht="24">
      <c r="A82" s="38" t="s">
        <v>208</v>
      </c>
      <c r="B82" s="45" t="s">
        <v>245</v>
      </c>
      <c r="C82" s="61" t="s">
        <v>140</v>
      </c>
      <c r="D82" s="62">
        <v>3</v>
      </c>
      <c r="E82" s="7"/>
      <c r="F82" s="7"/>
      <c r="G82" s="7"/>
      <c r="H82" s="44">
        <f>SUM(E82:G82)</f>
        <v>0</v>
      </c>
      <c r="I82" s="43">
        <f>D82*E82</f>
        <v>0</v>
      </c>
      <c r="J82" s="43">
        <f>D82*F82</f>
        <v>0</v>
      </c>
      <c r="K82" s="43">
        <f>D82*G82</f>
        <v>0</v>
      </c>
      <c r="L82" s="44">
        <f>SUM(I82:K82)</f>
        <v>0</v>
      </c>
      <c r="M82" s="44">
        <f>ROUND((L82*$J$6)+L82,2)</f>
        <v>0</v>
      </c>
      <c r="N82" s="34"/>
    </row>
    <row r="83" spans="1:71">
      <c r="A83" s="38" t="s">
        <v>209</v>
      </c>
      <c r="B83" s="45" t="s">
        <v>214</v>
      </c>
      <c r="C83" s="61" t="s">
        <v>140</v>
      </c>
      <c r="D83" s="62">
        <v>2</v>
      </c>
      <c r="E83" s="7"/>
      <c r="F83" s="7"/>
      <c r="G83" s="7"/>
      <c r="H83" s="44">
        <f t="shared" ref="H83:H86" si="67">SUM(E83:G83)</f>
        <v>0</v>
      </c>
      <c r="I83" s="43">
        <f t="shared" ref="I83:I86" si="68">D83*E83</f>
        <v>0</v>
      </c>
      <c r="J83" s="43">
        <f t="shared" ref="J83:J86" si="69">D83*F83</f>
        <v>0</v>
      </c>
      <c r="K83" s="43">
        <f t="shared" ref="K83:K86" si="70">D83*G83</f>
        <v>0</v>
      </c>
      <c r="L83" s="44">
        <f t="shared" ref="L83:L86" si="71">SUM(I83:K83)</f>
        <v>0</v>
      </c>
      <c r="M83" s="44">
        <f t="shared" ref="M83:M86" si="72">ROUND((L83*$J$6)+L83,2)</f>
        <v>0</v>
      </c>
      <c r="N83" s="34"/>
    </row>
    <row r="84" spans="1:71">
      <c r="A84" s="38" t="s">
        <v>210</v>
      </c>
      <c r="B84" s="45" t="s">
        <v>159</v>
      </c>
      <c r="C84" s="61" t="s">
        <v>142</v>
      </c>
      <c r="D84" s="62">
        <v>28</v>
      </c>
      <c r="E84" s="7"/>
      <c r="F84" s="7"/>
      <c r="G84" s="7"/>
      <c r="H84" s="44">
        <f t="shared" si="67"/>
        <v>0</v>
      </c>
      <c r="I84" s="43">
        <f t="shared" si="68"/>
        <v>0</v>
      </c>
      <c r="J84" s="43">
        <f t="shared" si="69"/>
        <v>0</v>
      </c>
      <c r="K84" s="43">
        <f t="shared" si="70"/>
        <v>0</v>
      </c>
      <c r="L84" s="44">
        <f t="shared" si="71"/>
        <v>0</v>
      </c>
      <c r="M84" s="44">
        <f t="shared" si="72"/>
        <v>0</v>
      </c>
      <c r="N84" s="34"/>
    </row>
    <row r="85" spans="1:71" ht="24">
      <c r="A85" s="38" t="s">
        <v>211</v>
      </c>
      <c r="B85" s="45" t="s">
        <v>160</v>
      </c>
      <c r="C85" s="61" t="s">
        <v>140</v>
      </c>
      <c r="D85" s="62">
        <v>2</v>
      </c>
      <c r="E85" s="7"/>
      <c r="F85" s="7"/>
      <c r="G85" s="7"/>
      <c r="H85" s="44">
        <f t="shared" si="67"/>
        <v>0</v>
      </c>
      <c r="I85" s="43">
        <f t="shared" si="68"/>
        <v>0</v>
      </c>
      <c r="J85" s="43">
        <f t="shared" si="69"/>
        <v>0</v>
      </c>
      <c r="K85" s="43">
        <f t="shared" si="70"/>
        <v>0</v>
      </c>
      <c r="L85" s="44">
        <f t="shared" si="71"/>
        <v>0</v>
      </c>
      <c r="M85" s="44">
        <f t="shared" si="72"/>
        <v>0</v>
      </c>
      <c r="N85" s="34"/>
    </row>
    <row r="86" spans="1:71">
      <c r="A86" s="38" t="s">
        <v>212</v>
      </c>
      <c r="B86" s="45" t="s">
        <v>161</v>
      </c>
      <c r="C86" s="61" t="s">
        <v>140</v>
      </c>
      <c r="D86" s="62">
        <v>10</v>
      </c>
      <c r="E86" s="7"/>
      <c r="F86" s="7"/>
      <c r="G86" s="7"/>
      <c r="H86" s="44">
        <f t="shared" si="67"/>
        <v>0</v>
      </c>
      <c r="I86" s="43">
        <f t="shared" si="68"/>
        <v>0</v>
      </c>
      <c r="J86" s="43">
        <f t="shared" si="69"/>
        <v>0</v>
      </c>
      <c r="K86" s="43">
        <f t="shared" si="70"/>
        <v>0</v>
      </c>
      <c r="L86" s="44">
        <f t="shared" si="71"/>
        <v>0</v>
      </c>
      <c r="M86" s="44">
        <f t="shared" si="72"/>
        <v>0</v>
      </c>
      <c r="N86" s="34"/>
    </row>
    <row r="87" spans="1:71">
      <c r="A87" s="38" t="s">
        <v>213</v>
      </c>
      <c r="B87" s="45" t="s">
        <v>215</v>
      </c>
      <c r="C87" s="61" t="s">
        <v>142</v>
      </c>
      <c r="D87" s="62">
        <v>20</v>
      </c>
      <c r="E87" s="7"/>
      <c r="F87" s="7"/>
      <c r="G87" s="7"/>
      <c r="H87" s="44">
        <f>SUM(E87:G87)</f>
        <v>0</v>
      </c>
      <c r="I87" s="43">
        <f>D87*E87</f>
        <v>0</v>
      </c>
      <c r="J87" s="43">
        <f>D87*F87</f>
        <v>0</v>
      </c>
      <c r="K87" s="43">
        <f>D87*G87</f>
        <v>0</v>
      </c>
      <c r="L87" s="44">
        <f>SUM(I87:K87)</f>
        <v>0</v>
      </c>
      <c r="M87" s="44">
        <f>ROUND((L87*$J$6)+L87,2)</f>
        <v>0</v>
      </c>
      <c r="N87" s="34"/>
    </row>
    <row r="88" spans="1:71">
      <c r="A88" s="83">
        <v>7</v>
      </c>
      <c r="B88" s="79" t="s">
        <v>86</v>
      </c>
      <c r="C88" s="84"/>
      <c r="D88" s="85"/>
      <c r="E88" s="86"/>
      <c r="F88" s="86"/>
      <c r="G88" s="86"/>
      <c r="H88" s="86"/>
      <c r="I88" s="86"/>
      <c r="J88" s="86"/>
      <c r="K88" s="87"/>
      <c r="L88" s="88">
        <f>SUM(L89:L99)</f>
        <v>0</v>
      </c>
      <c r="M88" s="88">
        <f>SUM(M89:M99)</f>
        <v>0</v>
      </c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>
      <c r="A89" s="66" t="s">
        <v>42</v>
      </c>
      <c r="B89" s="60" t="s">
        <v>166</v>
      </c>
      <c r="C89" s="67" t="s">
        <v>140</v>
      </c>
      <c r="D89" s="68">
        <v>2</v>
      </c>
      <c r="E89" s="4"/>
      <c r="F89" s="4"/>
      <c r="G89" s="4"/>
      <c r="H89" s="44">
        <f>SUM(E89:G89)</f>
        <v>0</v>
      </c>
      <c r="I89" s="43">
        <f>D89*E89</f>
        <v>0</v>
      </c>
      <c r="J89" s="43">
        <f>D89*F89</f>
        <v>0</v>
      </c>
      <c r="K89" s="43">
        <f>D89*G89</f>
        <v>0</v>
      </c>
      <c r="L89" s="44">
        <f>SUM(I89:K89)</f>
        <v>0</v>
      </c>
      <c r="M89" s="44">
        <f>ROUND((L89*$J$6)+L89,2)</f>
        <v>0</v>
      </c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36">
      <c r="A90" s="66" t="s">
        <v>43</v>
      </c>
      <c r="B90" s="60" t="s">
        <v>216</v>
      </c>
      <c r="C90" s="67" t="s">
        <v>140</v>
      </c>
      <c r="D90" s="68">
        <v>2</v>
      </c>
      <c r="E90" s="4"/>
      <c r="F90" s="4"/>
      <c r="G90" s="4"/>
      <c r="H90" s="44">
        <f t="shared" ref="H90:H99" si="73">SUM(E90:G90)</f>
        <v>0</v>
      </c>
      <c r="I90" s="43">
        <f t="shared" ref="I90:I99" si="74">D90*E90</f>
        <v>0</v>
      </c>
      <c r="J90" s="43">
        <f t="shared" ref="J90:J99" si="75">D90*F90</f>
        <v>0</v>
      </c>
      <c r="K90" s="43">
        <f t="shared" ref="K90:K99" si="76">D90*G90</f>
        <v>0</v>
      </c>
      <c r="L90" s="44">
        <f t="shared" ref="L90:L99" si="77">SUM(I90:K90)</f>
        <v>0</v>
      </c>
      <c r="M90" s="44">
        <f t="shared" ref="M90:M99" si="78">ROUND((L90*$J$6)+L90,2)</f>
        <v>0</v>
      </c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24">
      <c r="A91" s="66" t="s">
        <v>82</v>
      </c>
      <c r="B91" s="60" t="s">
        <v>167</v>
      </c>
      <c r="C91" s="67" t="s">
        <v>140</v>
      </c>
      <c r="D91" s="68">
        <v>2</v>
      </c>
      <c r="E91" s="4"/>
      <c r="F91" s="4"/>
      <c r="G91" s="4"/>
      <c r="H91" s="44">
        <f t="shared" si="73"/>
        <v>0</v>
      </c>
      <c r="I91" s="43">
        <f t="shared" si="74"/>
        <v>0</v>
      </c>
      <c r="J91" s="43">
        <f t="shared" si="75"/>
        <v>0</v>
      </c>
      <c r="K91" s="43">
        <f t="shared" si="76"/>
        <v>0</v>
      </c>
      <c r="L91" s="44">
        <f t="shared" si="77"/>
        <v>0</v>
      </c>
      <c r="M91" s="44">
        <f t="shared" si="78"/>
        <v>0</v>
      </c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24">
      <c r="A92" s="66" t="s">
        <v>104</v>
      </c>
      <c r="B92" s="60" t="s">
        <v>165</v>
      </c>
      <c r="C92" s="67" t="s">
        <v>142</v>
      </c>
      <c r="D92" s="68">
        <v>1.72</v>
      </c>
      <c r="E92" s="4"/>
      <c r="F92" s="4"/>
      <c r="G92" s="4"/>
      <c r="H92" s="44">
        <f t="shared" si="73"/>
        <v>0</v>
      </c>
      <c r="I92" s="43">
        <f t="shared" si="74"/>
        <v>0</v>
      </c>
      <c r="J92" s="43">
        <f t="shared" si="75"/>
        <v>0</v>
      </c>
      <c r="K92" s="43">
        <f t="shared" si="76"/>
        <v>0</v>
      </c>
      <c r="L92" s="44">
        <f t="shared" si="77"/>
        <v>0</v>
      </c>
      <c r="M92" s="44">
        <f t="shared" si="78"/>
        <v>0</v>
      </c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36">
      <c r="A93" s="66" t="s">
        <v>105</v>
      </c>
      <c r="B93" s="60" t="s">
        <v>217</v>
      </c>
      <c r="C93" s="67" t="s">
        <v>140</v>
      </c>
      <c r="D93" s="68">
        <v>1</v>
      </c>
      <c r="E93" s="4"/>
      <c r="F93" s="4"/>
      <c r="G93" s="4"/>
      <c r="H93" s="44">
        <f t="shared" si="73"/>
        <v>0</v>
      </c>
      <c r="I93" s="43">
        <f t="shared" si="74"/>
        <v>0</v>
      </c>
      <c r="J93" s="43">
        <f t="shared" si="75"/>
        <v>0</v>
      </c>
      <c r="K93" s="43">
        <f t="shared" si="76"/>
        <v>0</v>
      </c>
      <c r="L93" s="44">
        <f t="shared" si="77"/>
        <v>0</v>
      </c>
      <c r="M93" s="44">
        <f t="shared" si="78"/>
        <v>0</v>
      </c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36">
      <c r="A94" s="66" t="s">
        <v>106</v>
      </c>
      <c r="B94" s="60" t="s">
        <v>169</v>
      </c>
      <c r="C94" s="67" t="s">
        <v>140</v>
      </c>
      <c r="D94" s="68">
        <v>1</v>
      </c>
      <c r="E94" s="4"/>
      <c r="F94" s="4"/>
      <c r="G94" s="4"/>
      <c r="H94" s="44">
        <f t="shared" si="73"/>
        <v>0</v>
      </c>
      <c r="I94" s="43">
        <f t="shared" si="74"/>
        <v>0</v>
      </c>
      <c r="J94" s="43">
        <f t="shared" si="75"/>
        <v>0</v>
      </c>
      <c r="K94" s="43">
        <f t="shared" si="76"/>
        <v>0</v>
      </c>
      <c r="L94" s="44">
        <f t="shared" si="77"/>
        <v>0</v>
      </c>
      <c r="M94" s="44">
        <f t="shared" si="78"/>
        <v>0</v>
      </c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24">
      <c r="A95" s="66" t="s">
        <v>107</v>
      </c>
      <c r="B95" s="60" t="s">
        <v>218</v>
      </c>
      <c r="C95" s="67" t="s">
        <v>140</v>
      </c>
      <c r="D95" s="68">
        <v>1</v>
      </c>
      <c r="E95" s="4"/>
      <c r="F95" s="4"/>
      <c r="G95" s="4"/>
      <c r="H95" s="44">
        <f t="shared" si="73"/>
        <v>0</v>
      </c>
      <c r="I95" s="43">
        <f t="shared" si="74"/>
        <v>0</v>
      </c>
      <c r="J95" s="43">
        <f t="shared" si="75"/>
        <v>0</v>
      </c>
      <c r="K95" s="43">
        <f t="shared" si="76"/>
        <v>0</v>
      </c>
      <c r="L95" s="44">
        <f t="shared" si="77"/>
        <v>0</v>
      </c>
      <c r="M95" s="44">
        <f t="shared" si="78"/>
        <v>0</v>
      </c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24">
      <c r="A96" s="66" t="s">
        <v>108</v>
      </c>
      <c r="B96" s="60" t="s">
        <v>168</v>
      </c>
      <c r="C96" s="67" t="s">
        <v>140</v>
      </c>
      <c r="D96" s="68">
        <v>1</v>
      </c>
      <c r="E96" s="4"/>
      <c r="F96" s="4"/>
      <c r="G96" s="4"/>
      <c r="H96" s="44">
        <f t="shared" si="73"/>
        <v>0</v>
      </c>
      <c r="I96" s="43">
        <f t="shared" si="74"/>
        <v>0</v>
      </c>
      <c r="J96" s="43">
        <f t="shared" si="75"/>
        <v>0</v>
      </c>
      <c r="K96" s="43">
        <f t="shared" si="76"/>
        <v>0</v>
      </c>
      <c r="L96" s="44">
        <f t="shared" si="77"/>
        <v>0</v>
      </c>
      <c r="M96" s="44">
        <f t="shared" si="78"/>
        <v>0</v>
      </c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>
      <c r="A97" s="66" t="s">
        <v>109</v>
      </c>
      <c r="B97" s="60" t="s">
        <v>219</v>
      </c>
      <c r="C97" s="67" t="s">
        <v>137</v>
      </c>
      <c r="D97" s="68">
        <v>0.51</v>
      </c>
      <c r="E97" s="4"/>
      <c r="F97" s="4"/>
      <c r="G97" s="4"/>
      <c r="H97" s="44">
        <f t="shared" si="73"/>
        <v>0</v>
      </c>
      <c r="I97" s="43">
        <f t="shared" si="74"/>
        <v>0</v>
      </c>
      <c r="J97" s="43">
        <f t="shared" si="75"/>
        <v>0</v>
      </c>
      <c r="K97" s="43">
        <f t="shared" si="76"/>
        <v>0</v>
      </c>
      <c r="L97" s="44">
        <f t="shared" si="77"/>
        <v>0</v>
      </c>
      <c r="M97" s="44">
        <f t="shared" si="78"/>
        <v>0</v>
      </c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ht="24">
      <c r="A98" s="66" t="s">
        <v>110</v>
      </c>
      <c r="B98" s="60" t="s">
        <v>220</v>
      </c>
      <c r="C98" s="67" t="s">
        <v>137</v>
      </c>
      <c r="D98" s="68">
        <v>0.36</v>
      </c>
      <c r="E98" s="4"/>
      <c r="F98" s="4"/>
      <c r="G98" s="4"/>
      <c r="H98" s="44">
        <f t="shared" si="73"/>
        <v>0</v>
      </c>
      <c r="I98" s="43">
        <f t="shared" si="74"/>
        <v>0</v>
      </c>
      <c r="J98" s="43">
        <f t="shared" si="75"/>
        <v>0</v>
      </c>
      <c r="K98" s="43">
        <f t="shared" si="76"/>
        <v>0</v>
      </c>
      <c r="L98" s="44">
        <f t="shared" si="77"/>
        <v>0</v>
      </c>
      <c r="M98" s="44">
        <f t="shared" si="78"/>
        <v>0</v>
      </c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ht="24">
      <c r="A99" s="66" t="s">
        <v>135</v>
      </c>
      <c r="B99" s="60" t="s">
        <v>170</v>
      </c>
      <c r="C99" s="67" t="s">
        <v>140</v>
      </c>
      <c r="D99" s="68">
        <v>1</v>
      </c>
      <c r="E99" s="4"/>
      <c r="F99" s="4"/>
      <c r="G99" s="4"/>
      <c r="H99" s="44">
        <f t="shared" si="73"/>
        <v>0</v>
      </c>
      <c r="I99" s="43">
        <f t="shared" si="74"/>
        <v>0</v>
      </c>
      <c r="J99" s="43">
        <f t="shared" si="75"/>
        <v>0</v>
      </c>
      <c r="K99" s="43">
        <f t="shared" si="76"/>
        <v>0</v>
      </c>
      <c r="L99" s="44">
        <f t="shared" si="77"/>
        <v>0</v>
      </c>
      <c r="M99" s="44">
        <f t="shared" si="78"/>
        <v>0</v>
      </c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>
      <c r="A100" s="35" t="s">
        <v>103</v>
      </c>
      <c r="B100" s="147" t="s">
        <v>152</v>
      </c>
      <c r="C100" s="148"/>
      <c r="D100" s="148"/>
      <c r="E100" s="148"/>
      <c r="F100" s="148"/>
      <c r="G100" s="148"/>
      <c r="H100" s="148"/>
      <c r="I100" s="148"/>
      <c r="J100" s="149"/>
      <c r="K100" s="36"/>
      <c r="L100" s="37">
        <f>SUM(L101:L105)</f>
        <v>0</v>
      </c>
      <c r="M100" s="37">
        <f>SUM(M101:M105)</f>
        <v>0</v>
      </c>
    </row>
    <row r="101" spans="1:71" ht="24">
      <c r="A101" s="66" t="s">
        <v>44</v>
      </c>
      <c r="B101" s="80" t="s">
        <v>246</v>
      </c>
      <c r="C101" s="67" t="s">
        <v>142</v>
      </c>
      <c r="D101" s="68">
        <v>6.5</v>
      </c>
      <c r="E101" s="4"/>
      <c r="F101" s="4"/>
      <c r="G101" s="4"/>
      <c r="H101" s="81">
        <f>SUM(E101:G101)</f>
        <v>0</v>
      </c>
      <c r="I101" s="82">
        <f>D101*E101</f>
        <v>0</v>
      </c>
      <c r="J101" s="82">
        <f>D101*F101</f>
        <v>0</v>
      </c>
      <c r="K101" s="82">
        <f>D101*G101</f>
        <v>0</v>
      </c>
      <c r="L101" s="81">
        <f>SUM(I101:K101)</f>
        <v>0</v>
      </c>
      <c r="M101" s="81">
        <f>ROUND((L101*$J$6)+L101,2)</f>
        <v>0</v>
      </c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ht="24">
      <c r="A102" s="66" t="s">
        <v>183</v>
      </c>
      <c r="B102" s="80" t="s">
        <v>247</v>
      </c>
      <c r="C102" s="67" t="s">
        <v>140</v>
      </c>
      <c r="D102" s="68">
        <v>1</v>
      </c>
      <c r="E102" s="4"/>
      <c r="F102" s="4"/>
      <c r="G102" s="4"/>
      <c r="H102" s="81">
        <f t="shared" ref="H102:H105" si="79">SUM(E102:G102)</f>
        <v>0</v>
      </c>
      <c r="I102" s="82">
        <f t="shared" ref="I102:I105" si="80">D102*E102</f>
        <v>0</v>
      </c>
      <c r="J102" s="82">
        <f t="shared" ref="J102:J105" si="81">D102*F102</f>
        <v>0</v>
      </c>
      <c r="K102" s="82">
        <f t="shared" ref="K102:K105" si="82">D102*G102</f>
        <v>0</v>
      </c>
      <c r="L102" s="81">
        <f t="shared" ref="L102:L105" si="83">SUM(I102:K102)</f>
        <v>0</v>
      </c>
      <c r="M102" s="81">
        <f t="shared" ref="M102:M105" si="84">ROUND((L102*$J$6)+L102,2)</f>
        <v>0</v>
      </c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ht="24">
      <c r="A103" s="66" t="s">
        <v>184</v>
      </c>
      <c r="B103" s="80" t="s">
        <v>248</v>
      </c>
      <c r="C103" s="67" t="s">
        <v>140</v>
      </c>
      <c r="D103" s="68">
        <v>4</v>
      </c>
      <c r="E103" s="4"/>
      <c r="F103" s="4"/>
      <c r="G103" s="4"/>
      <c r="H103" s="81">
        <f t="shared" si="79"/>
        <v>0</v>
      </c>
      <c r="I103" s="82">
        <f t="shared" si="80"/>
        <v>0</v>
      </c>
      <c r="J103" s="82">
        <f t="shared" si="81"/>
        <v>0</v>
      </c>
      <c r="K103" s="82">
        <f t="shared" si="82"/>
        <v>0</v>
      </c>
      <c r="L103" s="81">
        <f t="shared" si="83"/>
        <v>0</v>
      </c>
      <c r="M103" s="81">
        <f t="shared" si="84"/>
        <v>0</v>
      </c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ht="48">
      <c r="A104" s="66" t="s">
        <v>185</v>
      </c>
      <c r="B104" s="80" t="s">
        <v>221</v>
      </c>
      <c r="C104" s="67" t="s">
        <v>142</v>
      </c>
      <c r="D104" s="68">
        <v>6.5</v>
      </c>
      <c r="E104" s="4"/>
      <c r="F104" s="4"/>
      <c r="G104" s="4"/>
      <c r="H104" s="81">
        <f t="shared" si="79"/>
        <v>0</v>
      </c>
      <c r="I104" s="82">
        <f t="shared" si="80"/>
        <v>0</v>
      </c>
      <c r="J104" s="82">
        <f t="shared" si="81"/>
        <v>0</v>
      </c>
      <c r="K104" s="82">
        <f t="shared" si="82"/>
        <v>0</v>
      </c>
      <c r="L104" s="81">
        <f t="shared" si="83"/>
        <v>0</v>
      </c>
      <c r="M104" s="81">
        <f t="shared" si="84"/>
        <v>0</v>
      </c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>
      <c r="A105" s="66" t="s">
        <v>186</v>
      </c>
      <c r="B105" s="80" t="s">
        <v>222</v>
      </c>
      <c r="C105" s="67" t="s">
        <v>140</v>
      </c>
      <c r="D105" s="68">
        <v>1</v>
      </c>
      <c r="E105" s="4"/>
      <c r="F105" s="4"/>
      <c r="G105" s="4"/>
      <c r="H105" s="81">
        <f t="shared" si="79"/>
        <v>0</v>
      </c>
      <c r="I105" s="82">
        <f t="shared" si="80"/>
        <v>0</v>
      </c>
      <c r="J105" s="82">
        <f t="shared" si="81"/>
        <v>0</v>
      </c>
      <c r="K105" s="82">
        <f t="shared" si="82"/>
        <v>0</v>
      </c>
      <c r="L105" s="81">
        <f t="shared" si="83"/>
        <v>0</v>
      </c>
      <c r="M105" s="81">
        <f t="shared" si="84"/>
        <v>0</v>
      </c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>
      <c r="A106" s="83">
        <v>9</v>
      </c>
      <c r="B106" s="79" t="s">
        <v>116</v>
      </c>
      <c r="C106" s="84"/>
      <c r="D106" s="85"/>
      <c r="E106" s="86"/>
      <c r="F106" s="86"/>
      <c r="G106" s="86"/>
      <c r="H106" s="86"/>
      <c r="I106" s="86"/>
      <c r="J106" s="86"/>
      <c r="K106" s="87"/>
      <c r="L106" s="88">
        <f>SUM(L107:L108)</f>
        <v>0</v>
      </c>
      <c r="M106" s="88">
        <f>SUM(M107:M108)</f>
        <v>0</v>
      </c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ht="24">
      <c r="A107" s="66" t="s">
        <v>45</v>
      </c>
      <c r="B107" s="60" t="s">
        <v>223</v>
      </c>
      <c r="C107" s="67" t="s">
        <v>140</v>
      </c>
      <c r="D107" s="68">
        <v>1</v>
      </c>
      <c r="E107" s="4"/>
      <c r="F107" s="4"/>
      <c r="G107" s="4"/>
      <c r="H107" s="44">
        <f>SUM(E107:G107)</f>
        <v>0</v>
      </c>
      <c r="I107" s="43">
        <f>D107*E107</f>
        <v>0</v>
      </c>
      <c r="J107" s="43">
        <f>D107*F107</f>
        <v>0</v>
      </c>
      <c r="K107" s="43">
        <f>D107*G107</f>
        <v>0</v>
      </c>
      <c r="L107" s="44">
        <f>SUM(I107:K107)</f>
        <v>0</v>
      </c>
      <c r="M107" s="44">
        <f>ROUND((L107*$J$6)+L107,2)</f>
        <v>0</v>
      </c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>
      <c r="A108" s="66" t="s">
        <v>153</v>
      </c>
      <c r="B108" s="60" t="s">
        <v>224</v>
      </c>
      <c r="C108" s="67" t="s">
        <v>140</v>
      </c>
      <c r="D108" s="68">
        <v>1</v>
      </c>
      <c r="E108" s="4"/>
      <c r="F108" s="4"/>
      <c r="G108" s="4"/>
      <c r="H108" s="44">
        <f t="shared" ref="H108" si="85">SUM(E108:G108)</f>
        <v>0</v>
      </c>
      <c r="I108" s="43">
        <f t="shared" ref="I108" si="86">D108*E108</f>
        <v>0</v>
      </c>
      <c r="J108" s="43">
        <f t="shared" ref="J108" si="87">D108*F108</f>
        <v>0</v>
      </c>
      <c r="K108" s="43">
        <f t="shared" ref="K108" si="88">D108*G108</f>
        <v>0</v>
      </c>
      <c r="L108" s="44">
        <f t="shared" ref="L108" si="89">SUM(I108:K108)</f>
        <v>0</v>
      </c>
      <c r="M108" s="44">
        <f t="shared" ref="M108" si="90">ROUND((L108*$J$6)+L108,2)</f>
        <v>0</v>
      </c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>
      <c r="A109" s="83">
        <v>10</v>
      </c>
      <c r="B109" s="79" t="s">
        <v>87</v>
      </c>
      <c r="C109" s="84"/>
      <c r="D109" s="85"/>
      <c r="E109" s="86"/>
      <c r="F109" s="86"/>
      <c r="G109" s="86"/>
      <c r="H109" s="86"/>
      <c r="I109" s="86"/>
      <c r="J109" s="86"/>
      <c r="K109" s="87"/>
      <c r="L109" s="88">
        <f>SUM(L110:L110)</f>
        <v>0</v>
      </c>
      <c r="M109" s="88">
        <f>SUM(M110:M110)</f>
        <v>0</v>
      </c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>
      <c r="A110" s="66" t="s">
        <v>102</v>
      </c>
      <c r="B110" s="60" t="s">
        <v>171</v>
      </c>
      <c r="C110" s="67" t="s">
        <v>137</v>
      </c>
      <c r="D110" s="68">
        <v>97.18</v>
      </c>
      <c r="E110" s="4"/>
      <c r="F110" s="4"/>
      <c r="G110" s="4"/>
      <c r="H110" s="44">
        <f>SUM(E110:G110)</f>
        <v>0</v>
      </c>
      <c r="I110" s="43">
        <f>D110*E110</f>
        <v>0</v>
      </c>
      <c r="J110" s="43">
        <f>D110*F110</f>
        <v>0</v>
      </c>
      <c r="K110" s="43">
        <f>D110*G110</f>
        <v>0</v>
      </c>
      <c r="L110" s="44">
        <f>SUM(I110:K110)</f>
        <v>0</v>
      </c>
      <c r="M110" s="44">
        <f>ROUND((L110*$J$6)+L110,2)</f>
        <v>0</v>
      </c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>
      <c r="A111" s="83">
        <v>11</v>
      </c>
      <c r="B111" s="79" t="s">
        <v>88</v>
      </c>
      <c r="C111" s="84"/>
      <c r="D111" s="85"/>
      <c r="E111" s="86"/>
      <c r="F111" s="86"/>
      <c r="G111" s="86"/>
      <c r="H111" s="89"/>
      <c r="I111" s="90"/>
      <c r="J111" s="90"/>
      <c r="K111" s="91"/>
      <c r="L111" s="92">
        <f>SUM(L112:L112)</f>
        <v>0</v>
      </c>
      <c r="M111" s="92">
        <f>SUM(M112:M112)</f>
        <v>0</v>
      </c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>
      <c r="A112" s="66" t="s">
        <v>154</v>
      </c>
      <c r="B112" s="93" t="s">
        <v>175</v>
      </c>
      <c r="C112" s="67" t="s">
        <v>137</v>
      </c>
      <c r="D112" s="68">
        <v>97.18</v>
      </c>
      <c r="E112" s="4"/>
      <c r="F112" s="4"/>
      <c r="G112" s="4"/>
      <c r="H112" s="44">
        <f>SUM(E112:G112)</f>
        <v>0</v>
      </c>
      <c r="I112" s="43">
        <f>D112*E112</f>
        <v>0</v>
      </c>
      <c r="J112" s="43">
        <f>D112*F112</f>
        <v>0</v>
      </c>
      <c r="K112" s="43">
        <f>D112*G112</f>
        <v>0</v>
      </c>
      <c r="L112" s="44">
        <f>SUM(I112:K112)</f>
        <v>0</v>
      </c>
      <c r="M112" s="44">
        <f>ROUND((L112*$J$6)+L112,2)</f>
        <v>0</v>
      </c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13" s="11" customFormat="1">
      <c r="A113" s="136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8"/>
      <c r="M113" s="94">
        <f>M111+M109+M106+M88+M100+M63+M44+M35+M24+M14+M10</f>
        <v>0</v>
      </c>
    </row>
    <row r="114" spans="1:13" s="11" customFormat="1">
      <c r="A114" s="1"/>
      <c r="B114" s="95" t="s">
        <v>12</v>
      </c>
      <c r="C114" s="96"/>
      <c r="D114" s="31"/>
      <c r="E114" s="97"/>
      <c r="F114" s="97"/>
      <c r="G114" s="97"/>
      <c r="H114" s="32"/>
      <c r="I114" s="97"/>
      <c r="J114" s="97"/>
      <c r="K114" s="97"/>
      <c r="L114" s="32"/>
      <c r="M114" s="32"/>
    </row>
    <row r="115" spans="1:13" s="11" customFormat="1">
      <c r="A115" s="1"/>
      <c r="B115" s="95"/>
      <c r="C115" s="96"/>
      <c r="D115" s="31"/>
      <c r="E115" s="97"/>
      <c r="F115" s="97"/>
      <c r="G115" s="97"/>
      <c r="H115" s="32"/>
      <c r="I115" s="97"/>
      <c r="J115" s="97"/>
      <c r="K115" s="97"/>
      <c r="L115" s="32"/>
      <c r="M115" s="32"/>
    </row>
    <row r="116" spans="1:13" s="11" customFormat="1">
      <c r="A116" s="135" t="s">
        <v>100</v>
      </c>
      <c r="B116" s="135"/>
      <c r="C116" s="135"/>
      <c r="D116" s="135"/>
      <c r="E116" s="135"/>
      <c r="F116" s="135"/>
      <c r="G116" s="98"/>
      <c r="H116" s="97"/>
      <c r="I116" s="134" t="s">
        <v>98</v>
      </c>
      <c r="J116" s="134"/>
      <c r="K116" s="134"/>
      <c r="L116" s="134"/>
      <c r="M116" s="134"/>
    </row>
    <row r="117" spans="1:13" s="11" customFormat="1">
      <c r="A117" s="1"/>
      <c r="B117" s="95"/>
      <c r="C117" s="96"/>
      <c r="D117" s="31"/>
      <c r="E117" s="97" t="s">
        <v>30</v>
      </c>
      <c r="F117" s="97"/>
      <c r="G117" s="97"/>
      <c r="H117" s="97"/>
      <c r="I117" s="134" t="s">
        <v>99</v>
      </c>
      <c r="J117" s="134"/>
      <c r="K117" s="134"/>
      <c r="L117" s="134"/>
      <c r="M117" s="134"/>
    </row>
    <row r="118" spans="1:13" s="11" customFormat="1">
      <c r="A118" s="2"/>
      <c r="B118" s="99" t="s">
        <v>12</v>
      </c>
      <c r="C118" s="100"/>
      <c r="D118" s="101"/>
      <c r="E118" s="102"/>
      <c r="F118" s="102"/>
      <c r="G118" s="102"/>
      <c r="H118" s="103"/>
      <c r="I118" s="102"/>
      <c r="J118" s="102"/>
      <c r="K118" s="102"/>
      <c r="L118" s="103"/>
      <c r="M118" s="103"/>
    </row>
    <row r="119" spans="1:13" s="11" customFormat="1"/>
    <row r="120" spans="1:13" s="11" customFormat="1"/>
    <row r="121" spans="1:13" s="11" customFormat="1"/>
    <row r="122" spans="1:13" s="11" customFormat="1"/>
    <row r="123" spans="1:13" s="11" customFormat="1"/>
    <row r="124" spans="1:13" s="11" customFormat="1"/>
    <row r="125" spans="1:13" s="11" customFormat="1"/>
    <row r="126" spans="1:13" s="11" customFormat="1"/>
    <row r="127" spans="1:13" s="11" customFormat="1"/>
    <row r="128" spans="1:13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  <row r="387" s="11" customFormat="1"/>
    <row r="388" s="11" customFormat="1"/>
    <row r="389" s="11" customFormat="1"/>
    <row r="390" s="11" customFormat="1"/>
    <row r="391" s="11" customFormat="1"/>
    <row r="392" s="11" customFormat="1"/>
    <row r="393" s="11" customFormat="1"/>
    <row r="394" s="11" customFormat="1"/>
    <row r="395" s="11" customFormat="1"/>
    <row r="396" s="11" customFormat="1"/>
    <row r="397" s="11" customFormat="1"/>
    <row r="398" s="11" customFormat="1"/>
    <row r="399" s="11" customFormat="1"/>
    <row r="400" s="11" customFormat="1"/>
    <row r="401" s="11" customFormat="1"/>
    <row r="402" s="11" customFormat="1"/>
    <row r="403" s="11" customFormat="1"/>
    <row r="404" s="11" customFormat="1"/>
    <row r="405" s="11" customFormat="1"/>
    <row r="406" s="11" customFormat="1"/>
    <row r="407" s="11" customFormat="1"/>
    <row r="408" s="11" customFormat="1"/>
    <row r="409" s="11" customFormat="1"/>
    <row r="410" s="11" customFormat="1"/>
    <row r="411" s="11" customFormat="1"/>
    <row r="412" s="11" customFormat="1"/>
    <row r="413" s="11" customFormat="1"/>
    <row r="414" s="11" customFormat="1"/>
    <row r="415" s="11" customFormat="1"/>
    <row r="416" s="11" customFormat="1"/>
    <row r="417" s="11" customFormat="1"/>
    <row r="418" s="11" customFormat="1"/>
    <row r="419" s="11" customFormat="1"/>
    <row r="420" s="11" customFormat="1"/>
    <row r="421" s="11" customFormat="1"/>
    <row r="422" s="11" customFormat="1"/>
    <row r="423" s="11" customFormat="1"/>
    <row r="424" s="11" customFormat="1"/>
    <row r="425" s="11" customFormat="1"/>
    <row r="426" s="11" customFormat="1"/>
    <row r="427" s="11" customFormat="1"/>
    <row r="428" s="11" customFormat="1"/>
    <row r="429" s="11" customFormat="1"/>
    <row r="430" s="11" customFormat="1"/>
    <row r="431" s="11" customFormat="1"/>
    <row r="432" s="11" customFormat="1"/>
    <row r="433" s="11" customFormat="1"/>
    <row r="434" s="11" customFormat="1"/>
    <row r="435" s="11" customFormat="1"/>
    <row r="436" s="11" customFormat="1"/>
    <row r="437" s="11" customFormat="1"/>
    <row r="438" s="11" customFormat="1"/>
    <row r="439" s="11" customFormat="1"/>
    <row r="440" s="11" customFormat="1"/>
    <row r="441" s="11" customFormat="1"/>
    <row r="442" s="11" customFormat="1"/>
    <row r="443" s="11" customFormat="1"/>
    <row r="444" s="11" customFormat="1"/>
    <row r="445" s="11" customFormat="1"/>
    <row r="446" s="11" customFormat="1"/>
    <row r="447" s="11" customFormat="1"/>
    <row r="448" s="11" customFormat="1"/>
    <row r="449" s="11" customFormat="1"/>
    <row r="450" s="11" customFormat="1"/>
    <row r="451" s="11" customFormat="1"/>
    <row r="452" s="11" customFormat="1"/>
    <row r="453" s="11" customFormat="1"/>
    <row r="454" s="11" customFormat="1"/>
    <row r="455" s="11" customFormat="1"/>
    <row r="456" s="11" customFormat="1"/>
    <row r="457" s="11" customFormat="1"/>
    <row r="458" s="11" customFormat="1"/>
    <row r="459" s="11" customFormat="1"/>
    <row r="460" s="11" customFormat="1"/>
    <row r="461" s="11" customFormat="1"/>
    <row r="462" s="11" customFormat="1"/>
    <row r="463" s="11" customFormat="1"/>
    <row r="464" s="11" customFormat="1"/>
    <row r="465" s="11" customFormat="1"/>
    <row r="466" s="11" customFormat="1"/>
    <row r="467" s="11" customFormat="1"/>
    <row r="468" s="11" customFormat="1"/>
    <row r="469" s="11" customFormat="1"/>
    <row r="470" s="11" customFormat="1"/>
    <row r="471" s="11" customFormat="1"/>
    <row r="472" s="11" customFormat="1"/>
    <row r="473" s="11" customFormat="1"/>
    <row r="474" s="11" customFormat="1"/>
    <row r="475" s="11" customFormat="1"/>
    <row r="476" s="11" customFormat="1"/>
    <row r="477" s="11" customFormat="1"/>
    <row r="478" s="11" customFormat="1"/>
    <row r="479" s="11" customFormat="1"/>
    <row r="480" s="11" customFormat="1"/>
    <row r="481" s="11" customFormat="1"/>
    <row r="482" s="11" customFormat="1"/>
    <row r="483" s="11" customFormat="1"/>
    <row r="484" s="11" customFormat="1"/>
    <row r="485" s="11" customFormat="1"/>
    <row r="486" s="11" customFormat="1"/>
    <row r="487" s="11" customFormat="1"/>
    <row r="488" s="11" customFormat="1"/>
    <row r="489" s="11" customFormat="1"/>
    <row r="490" s="11" customFormat="1"/>
    <row r="491" s="11" customFormat="1"/>
    <row r="492" s="11" customFormat="1"/>
    <row r="493" s="11" customFormat="1"/>
    <row r="494" s="11" customFormat="1"/>
    <row r="495" s="11" customFormat="1"/>
    <row r="496" s="11" customFormat="1"/>
    <row r="497" s="11" customFormat="1"/>
    <row r="498" s="11" customFormat="1"/>
    <row r="499" s="11" customFormat="1"/>
    <row r="500" s="11" customFormat="1"/>
    <row r="501" s="11" customFormat="1"/>
    <row r="502" s="11" customFormat="1"/>
    <row r="503" s="11" customFormat="1"/>
    <row r="504" s="11" customFormat="1"/>
    <row r="505" s="11" customFormat="1"/>
    <row r="506" s="11" customFormat="1"/>
    <row r="507" s="11" customFormat="1"/>
    <row r="508" s="11" customFormat="1"/>
    <row r="509" s="11" customFormat="1"/>
    <row r="510" s="11" customFormat="1"/>
    <row r="511" s="11" customFormat="1"/>
    <row r="512" s="11" customFormat="1"/>
    <row r="513" s="11" customFormat="1"/>
    <row r="514" s="11" customFormat="1"/>
    <row r="515" s="11" customFormat="1"/>
    <row r="516" s="11" customFormat="1"/>
    <row r="517" s="11" customFormat="1"/>
    <row r="518" s="11" customFormat="1"/>
    <row r="519" s="11" customFormat="1"/>
    <row r="520" s="11" customFormat="1"/>
    <row r="521" s="11" customFormat="1"/>
    <row r="522" s="11" customFormat="1"/>
    <row r="523" s="11" customFormat="1"/>
    <row r="524" s="11" customFormat="1"/>
    <row r="525" s="11" customFormat="1"/>
    <row r="526" s="11" customFormat="1"/>
    <row r="527" s="11" customFormat="1"/>
    <row r="528" s="11" customFormat="1"/>
    <row r="529" s="11" customFormat="1"/>
    <row r="530" s="11" customFormat="1"/>
    <row r="531" s="11" customFormat="1"/>
    <row r="532" s="11" customFormat="1"/>
    <row r="533" s="11" customFormat="1"/>
    <row r="534" s="11" customFormat="1"/>
    <row r="535" s="11" customFormat="1"/>
    <row r="536" s="11" customFormat="1"/>
    <row r="537" s="11" customFormat="1"/>
    <row r="538" s="11" customFormat="1"/>
    <row r="539" s="11" customFormat="1"/>
    <row r="540" s="11" customFormat="1"/>
    <row r="541" s="11" customFormat="1"/>
    <row r="542" s="11" customFormat="1"/>
    <row r="543" s="11" customFormat="1"/>
    <row r="544" s="11" customFormat="1"/>
    <row r="545" s="11" customFormat="1"/>
    <row r="546" s="11" customFormat="1"/>
    <row r="547" s="11" customFormat="1"/>
    <row r="548" s="11" customFormat="1"/>
    <row r="549" s="11" customFormat="1"/>
    <row r="550" s="11" customFormat="1"/>
    <row r="551" s="11" customFormat="1"/>
    <row r="552" s="11" customFormat="1"/>
    <row r="553" s="11" customFormat="1"/>
    <row r="554" s="11" customFormat="1"/>
    <row r="555" s="11" customFormat="1"/>
    <row r="556" s="11" customFormat="1"/>
    <row r="557" s="11" customFormat="1"/>
    <row r="558" s="11" customFormat="1"/>
    <row r="559" s="11" customFormat="1"/>
    <row r="560" s="11" customFormat="1"/>
    <row r="561" s="11" customFormat="1"/>
    <row r="562" s="11" customFormat="1"/>
    <row r="563" s="11" customFormat="1"/>
    <row r="564" s="11" customFormat="1"/>
    <row r="565" s="11" customFormat="1"/>
    <row r="566" s="11" customFormat="1"/>
    <row r="567" s="11" customFormat="1"/>
    <row r="568" s="11" customFormat="1"/>
    <row r="569" s="11" customFormat="1"/>
    <row r="570" s="11" customFormat="1"/>
    <row r="571" s="11" customFormat="1"/>
    <row r="572" s="11" customFormat="1"/>
    <row r="573" s="11" customFormat="1"/>
    <row r="574" s="11" customFormat="1"/>
    <row r="575" s="11" customFormat="1"/>
    <row r="576" s="11" customFormat="1"/>
    <row r="577" s="11" customFormat="1"/>
    <row r="578" s="11" customFormat="1"/>
    <row r="579" s="11" customFormat="1"/>
    <row r="580" s="11" customFormat="1"/>
    <row r="581" s="11" customFormat="1"/>
    <row r="582" s="11" customFormat="1"/>
    <row r="583" s="11" customFormat="1"/>
    <row r="584" s="11" customFormat="1"/>
    <row r="585" s="11" customFormat="1"/>
    <row r="586" s="11" customFormat="1"/>
    <row r="587" s="11" customFormat="1"/>
    <row r="588" s="11" customFormat="1"/>
    <row r="589" s="11" customFormat="1"/>
    <row r="590" s="11" customFormat="1"/>
    <row r="591" s="11" customFormat="1"/>
    <row r="592" s="11" customFormat="1"/>
    <row r="593" s="11" customFormat="1"/>
    <row r="594" s="11" customFormat="1"/>
    <row r="595" s="11" customFormat="1"/>
    <row r="596" s="11" customFormat="1"/>
    <row r="597" s="11" customFormat="1"/>
    <row r="598" s="11" customFormat="1"/>
    <row r="599" s="11" customFormat="1"/>
    <row r="600" s="11" customFormat="1"/>
    <row r="601" s="11" customFormat="1"/>
    <row r="602" s="11" customFormat="1"/>
    <row r="603" s="11" customFormat="1"/>
    <row r="604" s="11" customFormat="1"/>
    <row r="605" s="11" customFormat="1"/>
    <row r="606" s="11" customFormat="1"/>
    <row r="607" s="11" customFormat="1"/>
    <row r="608" s="11" customFormat="1"/>
    <row r="609" s="11" customFormat="1"/>
    <row r="610" s="11" customFormat="1"/>
    <row r="611" s="11" customFormat="1"/>
    <row r="612" s="11" customFormat="1"/>
    <row r="613" s="11" customFormat="1"/>
    <row r="614" s="11" customFormat="1"/>
    <row r="615" s="11" customFormat="1"/>
    <row r="616" s="11" customFormat="1"/>
    <row r="617" s="11" customFormat="1"/>
    <row r="618" s="11" customFormat="1"/>
    <row r="619" s="11" customFormat="1"/>
    <row r="620" s="11" customFormat="1"/>
    <row r="621" s="11" customFormat="1"/>
    <row r="622" s="11" customFormat="1"/>
    <row r="623" s="11" customFormat="1"/>
    <row r="624" s="11" customFormat="1"/>
    <row r="625" spans="1:71" s="11" customFormat="1"/>
    <row r="626" spans="1:71" s="11" customFormat="1"/>
    <row r="627" spans="1:71" s="11" customFormat="1"/>
    <row r="628" spans="1:71" s="11" customFormat="1"/>
    <row r="629" spans="1:71" s="11" customFormat="1"/>
    <row r="630" spans="1:71" s="11" customFormat="1"/>
    <row r="631" spans="1:71" s="11" customFormat="1"/>
    <row r="632" spans="1:71" s="11" customFormat="1"/>
    <row r="633" spans="1:71" s="11" customFormat="1"/>
    <row r="634" spans="1:71" s="11" customFormat="1"/>
    <row r="635" spans="1:71" s="11" customFormat="1"/>
    <row r="636" spans="1:71" s="11" customFormat="1"/>
    <row r="637" spans="1:71" s="11" customFormat="1"/>
    <row r="638" spans="1:7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</row>
    <row r="639" spans="1:7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</row>
    <row r="640" spans="1:7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</row>
    <row r="641" spans="1:7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</row>
    <row r="642" spans="1:7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</row>
    <row r="643" spans="1:7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7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7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7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7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7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7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7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</row>
    <row r="651" spans="1:7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</row>
    <row r="652" spans="1:7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</row>
    <row r="653" spans="1:7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</row>
    <row r="654" spans="1:7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</row>
    <row r="655" spans="1:7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</sheetData>
  <sheetProtection algorithmName="SHA-512" hashValue="VaFIrGfL7QP5GpgnegHu4SW5A7epczY6XNoe1+viTEK2PbEc2w3eelkRhUZavAAoiOh2NThFbNOCtWovThQd+A==" saltValue="huzl8ZOyY1N0Q6u6M2xEFQ==" spinCount="100000" sheet="1" objects="1" scenarios="1"/>
  <mergeCells count="20">
    <mergeCell ref="A1:M1"/>
    <mergeCell ref="A4:M4"/>
    <mergeCell ref="A5:M5"/>
    <mergeCell ref="E6:H6"/>
    <mergeCell ref="A8:A9"/>
    <mergeCell ref="B8:B9"/>
    <mergeCell ref="C8:C9"/>
    <mergeCell ref="D8:D9"/>
    <mergeCell ref="E8:M8"/>
    <mergeCell ref="A2:M2"/>
    <mergeCell ref="A3:M3"/>
    <mergeCell ref="I117:M117"/>
    <mergeCell ref="A116:F116"/>
    <mergeCell ref="A113:L113"/>
    <mergeCell ref="B10:J10"/>
    <mergeCell ref="B24:J24"/>
    <mergeCell ref="B35:J35"/>
    <mergeCell ref="B44:J44"/>
    <mergeCell ref="B100:J100"/>
    <mergeCell ref="I116:M116"/>
  </mergeCells>
  <phoneticPr fontId="63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57"/>
  <sheetViews>
    <sheetView zoomScale="80" zoomScaleNormal="80" workbookViewId="0">
      <selection activeCell="E12" sqref="E12"/>
    </sheetView>
  </sheetViews>
  <sheetFormatPr defaultRowHeight="15"/>
  <cols>
    <col min="1" max="1" width="6.28515625" bestFit="1" customWidth="1"/>
    <col min="2" max="2" width="39.28515625" bestFit="1" customWidth="1"/>
    <col min="3" max="3" width="25.7109375" bestFit="1" customWidth="1"/>
    <col min="4" max="4" width="13.42578125" bestFit="1" customWidth="1"/>
    <col min="5" max="5" width="17" bestFit="1" customWidth="1"/>
    <col min="6" max="6" width="13.7109375" bestFit="1" customWidth="1"/>
    <col min="7" max="7" width="17" bestFit="1" customWidth="1"/>
    <col min="8" max="55" width="9.140625" style="11"/>
  </cols>
  <sheetData>
    <row r="1" spans="1:7">
      <c r="A1" s="168" t="s">
        <v>32</v>
      </c>
      <c r="B1" s="168"/>
      <c r="C1" s="168"/>
      <c r="D1" s="168"/>
      <c r="E1" s="168"/>
      <c r="F1" s="168"/>
      <c r="G1" s="168"/>
    </row>
    <row r="2" spans="1:7">
      <c r="A2" s="169"/>
      <c r="B2" s="169"/>
      <c r="C2" s="169"/>
      <c r="D2" s="169"/>
      <c r="E2" s="169"/>
      <c r="F2" s="169"/>
      <c r="G2" s="169"/>
    </row>
    <row r="3" spans="1:7">
      <c r="A3" s="186" t="str">
        <f>Orçamento!A2</f>
        <v xml:space="preserve">Local: Inspetoria de Cornélio Procópio CREA-PR </v>
      </c>
      <c r="B3" s="186"/>
      <c r="C3" s="186"/>
      <c r="D3" s="186"/>
      <c r="E3" s="186"/>
      <c r="F3" s="186"/>
      <c r="G3" s="186"/>
    </row>
    <row r="4" spans="1:7">
      <c r="A4" s="186" t="str">
        <f>Orçamento!A3</f>
        <v>Endereço: Rua Benjamin Constant, n.º 371, Cornélio Procópio/PR.</v>
      </c>
      <c r="B4" s="186"/>
      <c r="C4" s="186"/>
      <c r="D4" s="186"/>
      <c r="E4" s="186"/>
      <c r="F4" s="186"/>
      <c r="G4" s="186"/>
    </row>
    <row r="5" spans="1:7">
      <c r="A5" s="185" t="str">
        <f>Orçamento!$A$4</f>
        <v>RAZÃO SOCIAL</v>
      </c>
      <c r="B5" s="185"/>
      <c r="C5" s="185"/>
      <c r="D5" s="185"/>
      <c r="E5" s="185"/>
      <c r="F5" s="185"/>
      <c r="G5" s="185"/>
    </row>
    <row r="6" spans="1:7" ht="15.75" customHeight="1">
      <c r="A6" s="185" t="str">
        <f>Orçamento!$A$5</f>
        <v>CNPJ</v>
      </c>
      <c r="B6" s="185"/>
      <c r="C6" s="185"/>
      <c r="D6" s="185"/>
      <c r="E6" s="185"/>
      <c r="F6" s="185"/>
      <c r="G6" s="185"/>
    </row>
    <row r="7" spans="1:7">
      <c r="A7" s="106"/>
      <c r="B7" s="107"/>
      <c r="C7" s="107"/>
      <c r="D7" s="107"/>
      <c r="E7" s="108" t="s">
        <v>31</v>
      </c>
      <c r="F7" s="109">
        <f>BDI!C20</f>
        <v>0</v>
      </c>
      <c r="G7" s="110"/>
    </row>
    <row r="8" spans="1:7" ht="15.75" thickBot="1">
      <c r="A8" s="106"/>
      <c r="B8" s="107"/>
      <c r="C8" s="107"/>
      <c r="D8" s="107"/>
      <c r="E8" s="107"/>
      <c r="F8" s="107"/>
      <c r="G8" s="111" t="str">
        <f>Orçamento!M7</f>
        <v>Versão 1.0</v>
      </c>
    </row>
    <row r="9" spans="1:7" ht="15" customHeight="1">
      <c r="A9" s="112"/>
      <c r="B9" s="170" t="s">
        <v>33</v>
      </c>
      <c r="C9" s="182" t="s">
        <v>38</v>
      </c>
      <c r="D9" s="173">
        <v>30</v>
      </c>
      <c r="E9" s="176" t="s">
        <v>34</v>
      </c>
      <c r="F9" s="173">
        <v>60</v>
      </c>
      <c r="G9" s="179" t="s">
        <v>34</v>
      </c>
    </row>
    <row r="10" spans="1:7">
      <c r="A10" s="113" t="s">
        <v>0</v>
      </c>
      <c r="B10" s="171"/>
      <c r="C10" s="183"/>
      <c r="D10" s="174"/>
      <c r="E10" s="177"/>
      <c r="F10" s="174"/>
      <c r="G10" s="180"/>
    </row>
    <row r="11" spans="1:7" ht="15.75" thickBot="1">
      <c r="A11" s="114"/>
      <c r="B11" s="172"/>
      <c r="C11" s="184"/>
      <c r="D11" s="175"/>
      <c r="E11" s="178"/>
      <c r="F11" s="175"/>
      <c r="G11" s="181"/>
    </row>
    <row r="12" spans="1:7" ht="30" customHeight="1">
      <c r="A12" s="115" t="str">
        <f>Orçamento!$A$10</f>
        <v>1</v>
      </c>
      <c r="B12" s="116" t="str">
        <f>Orçamento!$B$10</f>
        <v>SERVIÇOS PRELIMINARES</v>
      </c>
      <c r="C12" s="117">
        <f>Orçamento!$M$10</f>
        <v>0</v>
      </c>
      <c r="D12" s="118">
        <f>E12*C12</f>
        <v>0</v>
      </c>
      <c r="E12" s="119"/>
      <c r="F12" s="118">
        <f>G12*C12</f>
        <v>0</v>
      </c>
      <c r="G12" s="120"/>
    </row>
    <row r="13" spans="1:7" ht="30" customHeight="1">
      <c r="A13" s="115">
        <f>Orçamento!$A$14</f>
        <v>2</v>
      </c>
      <c r="B13" s="121" t="str">
        <f>Orçamento!$B$14</f>
        <v>DEMOLIÇÕES</v>
      </c>
      <c r="C13" s="117">
        <f>Orçamento!$M$14</f>
        <v>0</v>
      </c>
      <c r="D13" s="122">
        <f t="shared" ref="D13:D22" si="0">E13*C13</f>
        <v>0</v>
      </c>
      <c r="E13" s="123"/>
      <c r="F13" s="122">
        <f t="shared" ref="F13:F22" si="1">G13*C13</f>
        <v>0</v>
      </c>
      <c r="G13" s="124"/>
    </row>
    <row r="14" spans="1:7" ht="30" customHeight="1">
      <c r="A14" s="115" t="str">
        <f>Orçamento!$A$24</f>
        <v>3</v>
      </c>
      <c r="B14" s="121" t="str">
        <f>Orçamento!$B$24</f>
        <v>REVESTIMENTO</v>
      </c>
      <c r="C14" s="117">
        <f>Orçamento!$M$24</f>
        <v>0</v>
      </c>
      <c r="D14" s="122">
        <f t="shared" si="0"/>
        <v>0</v>
      </c>
      <c r="E14" s="123"/>
      <c r="F14" s="122">
        <f t="shared" si="1"/>
        <v>0</v>
      </c>
      <c r="G14" s="124"/>
    </row>
    <row r="15" spans="1:7" ht="30" customHeight="1">
      <c r="A15" s="115" t="str">
        <f>Orçamento!$A$35</f>
        <v>4</v>
      </c>
      <c r="B15" s="121" t="str">
        <f>Orçamento!$B$35</f>
        <v>ESQUADRIAS</v>
      </c>
      <c r="C15" s="117">
        <f>Orçamento!$M$35</f>
        <v>0</v>
      </c>
      <c r="D15" s="122">
        <f t="shared" si="0"/>
        <v>0</v>
      </c>
      <c r="E15" s="123"/>
      <c r="F15" s="122">
        <f t="shared" si="1"/>
        <v>0</v>
      </c>
      <c r="G15" s="124"/>
    </row>
    <row r="16" spans="1:7" ht="30" customHeight="1">
      <c r="A16" s="115" t="str">
        <f>Orçamento!$A$44</f>
        <v>5</v>
      </c>
      <c r="B16" s="121" t="str">
        <f>Orçamento!$B$44</f>
        <v>INSTALAÇÕES HIDROSANITÁRIAS</v>
      </c>
      <c r="C16" s="117">
        <f>Orçamento!$M$44</f>
        <v>0</v>
      </c>
      <c r="D16" s="122">
        <f t="shared" si="0"/>
        <v>0</v>
      </c>
      <c r="E16" s="123"/>
      <c r="F16" s="122">
        <f t="shared" si="1"/>
        <v>0</v>
      </c>
      <c r="G16" s="124"/>
    </row>
    <row r="17" spans="1:7" ht="30" customHeight="1">
      <c r="A17" s="115" t="str">
        <f>Orçamento!$A$63</f>
        <v>6</v>
      </c>
      <c r="B17" s="121" t="str">
        <f>Orçamento!$B$63</f>
        <v>INSTALAÇÕES ELÉTRICAS</v>
      </c>
      <c r="C17" s="117">
        <f>Orçamento!$M$63</f>
        <v>0</v>
      </c>
      <c r="D17" s="122">
        <f t="shared" si="0"/>
        <v>0</v>
      </c>
      <c r="E17" s="123"/>
      <c r="F17" s="122">
        <f t="shared" si="1"/>
        <v>0</v>
      </c>
      <c r="G17" s="124"/>
    </row>
    <row r="18" spans="1:7" ht="30" customHeight="1">
      <c r="A18" s="115">
        <f>Orçamento!A88</f>
        <v>7</v>
      </c>
      <c r="B18" s="121" t="str">
        <f>Orçamento!B88</f>
        <v>MOBILIÁRIO</v>
      </c>
      <c r="C18" s="117">
        <f>Orçamento!M88</f>
        <v>0</v>
      </c>
      <c r="D18" s="122">
        <f t="shared" si="0"/>
        <v>0</v>
      </c>
      <c r="E18" s="123"/>
      <c r="F18" s="122">
        <f t="shared" si="1"/>
        <v>0</v>
      </c>
      <c r="G18" s="124"/>
    </row>
    <row r="19" spans="1:7" ht="30" customHeight="1">
      <c r="A19" s="115" t="str">
        <f>Orçamento!$A$100</f>
        <v>8</v>
      </c>
      <c r="B19" s="121" t="str">
        <f>Orçamento!$B$100</f>
        <v>EQUIPAMENTOS MECÂNICOS</v>
      </c>
      <c r="C19" s="117">
        <f>Orçamento!$M$100</f>
        <v>0</v>
      </c>
      <c r="D19" s="122">
        <f t="shared" si="0"/>
        <v>0</v>
      </c>
      <c r="E19" s="123"/>
      <c r="F19" s="122">
        <f t="shared" si="1"/>
        <v>0</v>
      </c>
      <c r="G19" s="124"/>
    </row>
    <row r="20" spans="1:7" ht="30" customHeight="1">
      <c r="A20" s="115">
        <f>Orçamento!A106</f>
        <v>9</v>
      </c>
      <c r="B20" s="121" t="str">
        <f>Orçamento!B106</f>
        <v>PREVENTIVO CONTRA INCÊNDIO</v>
      </c>
      <c r="C20" s="117">
        <f>Orçamento!M106</f>
        <v>0</v>
      </c>
      <c r="D20" s="122">
        <f t="shared" si="0"/>
        <v>0</v>
      </c>
      <c r="E20" s="123"/>
      <c r="F20" s="122">
        <f t="shared" si="1"/>
        <v>0</v>
      </c>
      <c r="G20" s="124"/>
    </row>
    <row r="21" spans="1:7" ht="30" customHeight="1">
      <c r="A21" s="115">
        <f>Orçamento!$A$109</f>
        <v>10</v>
      </c>
      <c r="B21" s="125" t="str">
        <f>Orçamento!$B$109</f>
        <v>SERVIÇOS COMPLEMENTARES</v>
      </c>
      <c r="C21" s="117">
        <f>Orçamento!$M$109</f>
        <v>0</v>
      </c>
      <c r="D21" s="122">
        <f t="shared" si="0"/>
        <v>0</v>
      </c>
      <c r="E21" s="123"/>
      <c r="F21" s="122">
        <f t="shared" si="1"/>
        <v>0</v>
      </c>
      <c r="G21" s="124"/>
    </row>
    <row r="22" spans="1:7" ht="30" customHeight="1" thickBot="1">
      <c r="A22" s="115">
        <f>Orçamento!$A$111</f>
        <v>11</v>
      </c>
      <c r="B22" s="121" t="str">
        <f>Orçamento!$B$111</f>
        <v>Projeto "AS BUILT" - COMO CONSTRUÍDO</v>
      </c>
      <c r="C22" s="117">
        <f>Orçamento!$M$111</f>
        <v>0</v>
      </c>
      <c r="D22" s="126">
        <f t="shared" si="0"/>
        <v>0</v>
      </c>
      <c r="E22" s="123"/>
      <c r="F22" s="126">
        <f t="shared" si="1"/>
        <v>0</v>
      </c>
      <c r="G22" s="124"/>
    </row>
    <row r="23" spans="1:7">
      <c r="A23" s="164" t="s">
        <v>37</v>
      </c>
      <c r="B23" s="164"/>
      <c r="C23" s="127" t="e">
        <f>E23+G23</f>
        <v>#DIV/0!</v>
      </c>
      <c r="D23" s="128">
        <f>SUM(D12:D22)</f>
        <v>0</v>
      </c>
      <c r="E23" s="129" t="e">
        <f>ROUND(D23/C24,3)</f>
        <v>#DIV/0!</v>
      </c>
      <c r="F23" s="128">
        <f>SUM(F12:F22)</f>
        <v>0</v>
      </c>
      <c r="G23" s="129" t="e">
        <f>ROUND(F23/C24,3)</f>
        <v>#DIV/0!</v>
      </c>
    </row>
    <row r="24" spans="1:7">
      <c r="A24" s="165" t="s">
        <v>35</v>
      </c>
      <c r="B24" s="165"/>
      <c r="C24" s="130">
        <f>SUM(C12:C22)</f>
        <v>0</v>
      </c>
      <c r="D24" s="131">
        <f>D23</f>
        <v>0</v>
      </c>
      <c r="E24" s="132" t="e">
        <f>E23</f>
        <v>#DIV/0!</v>
      </c>
      <c r="F24" s="131">
        <f>D24+F23</f>
        <v>0</v>
      </c>
      <c r="G24" s="132" t="e">
        <f>G23+E24</f>
        <v>#DIV/0!</v>
      </c>
    </row>
    <row r="25" spans="1:7">
      <c r="A25" s="133"/>
      <c r="B25" s="133"/>
      <c r="C25" s="133"/>
      <c r="D25" s="133"/>
      <c r="E25" s="133"/>
      <c r="F25" s="133"/>
      <c r="G25" s="133"/>
    </row>
    <row r="26" spans="1:7">
      <c r="A26" s="133"/>
      <c r="B26" s="133"/>
      <c r="C26" s="133"/>
      <c r="D26" s="133"/>
      <c r="E26" s="133"/>
      <c r="F26" s="133"/>
      <c r="G26" s="133"/>
    </row>
    <row r="27" spans="1:7">
      <c r="A27" s="133"/>
      <c r="B27" s="133"/>
      <c r="C27" s="133"/>
      <c r="D27" s="133"/>
      <c r="E27" s="133"/>
      <c r="F27" s="133"/>
      <c r="G27" s="133"/>
    </row>
    <row r="28" spans="1:7">
      <c r="A28" s="166" t="str">
        <f>Orçamento!$A$116</f>
        <v>Data</v>
      </c>
      <c r="B28" s="166"/>
      <c r="C28" s="166"/>
      <c r="D28" s="133"/>
      <c r="E28" s="167" t="str">
        <f>Orçamento!I116</f>
        <v>Nome completo</v>
      </c>
      <c r="F28" s="167"/>
      <c r="G28" s="167"/>
    </row>
    <row r="29" spans="1:7">
      <c r="A29" s="133"/>
      <c r="B29" s="133"/>
      <c r="C29" s="133"/>
      <c r="D29" s="133"/>
      <c r="E29" s="167" t="str">
        <f>Orçamento!I117</f>
        <v>número registro profissional</v>
      </c>
      <c r="F29" s="167"/>
      <c r="G29" s="167"/>
    </row>
    <row r="30" spans="1:7">
      <c r="A30" s="133"/>
      <c r="B30" s="133"/>
      <c r="C30" s="133"/>
      <c r="D30" s="133"/>
      <c r="E30" s="133"/>
      <c r="F30" s="133"/>
      <c r="G30" s="133"/>
    </row>
    <row r="31" spans="1:7" s="11" customFormat="1"/>
    <row r="32" spans="1:7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  <row r="387" s="11" customFormat="1"/>
    <row r="388" s="11" customFormat="1"/>
    <row r="389" s="11" customFormat="1"/>
    <row r="390" s="11" customFormat="1"/>
    <row r="391" s="11" customFormat="1"/>
    <row r="392" s="11" customFormat="1"/>
    <row r="393" s="11" customFormat="1"/>
    <row r="394" s="11" customFormat="1"/>
    <row r="395" s="11" customFormat="1"/>
    <row r="396" s="11" customFormat="1"/>
    <row r="397" s="11" customFormat="1"/>
    <row r="398" s="11" customFormat="1"/>
    <row r="399" s="11" customFormat="1"/>
    <row r="400" s="11" customFormat="1"/>
    <row r="401" s="11" customFormat="1"/>
    <row r="402" s="11" customFormat="1"/>
    <row r="403" s="11" customFormat="1"/>
    <row r="404" s="11" customFormat="1"/>
    <row r="405" s="11" customFormat="1"/>
    <row r="406" s="11" customFormat="1"/>
    <row r="407" s="11" customFormat="1"/>
    <row r="408" s="11" customFormat="1"/>
    <row r="409" s="11" customFormat="1"/>
    <row r="410" s="11" customFormat="1"/>
    <row r="411" s="11" customFormat="1"/>
    <row r="412" s="11" customFormat="1"/>
    <row r="413" s="11" customFormat="1"/>
    <row r="414" s="11" customFormat="1"/>
    <row r="415" s="11" customFormat="1"/>
    <row r="416" s="11" customFormat="1"/>
    <row r="417" s="11" customFormat="1"/>
    <row r="418" s="11" customFormat="1"/>
    <row r="419" s="11" customFormat="1"/>
    <row r="420" s="11" customFormat="1"/>
    <row r="421" s="11" customFormat="1"/>
    <row r="422" s="11" customFormat="1"/>
    <row r="423" s="11" customFormat="1"/>
    <row r="424" s="11" customFormat="1"/>
    <row r="425" s="11" customFormat="1"/>
    <row r="426" s="11" customFormat="1"/>
    <row r="427" s="11" customFormat="1"/>
    <row r="428" s="11" customFormat="1"/>
    <row r="429" s="11" customFormat="1"/>
    <row r="430" s="11" customFormat="1"/>
    <row r="431" s="11" customFormat="1"/>
    <row r="432" s="11" customFormat="1"/>
    <row r="433" s="11" customFormat="1"/>
    <row r="434" s="11" customFormat="1"/>
    <row r="435" s="11" customFormat="1"/>
    <row r="436" s="11" customFormat="1"/>
    <row r="437" s="11" customFormat="1"/>
    <row r="438" s="11" customFormat="1"/>
    <row r="439" s="11" customFormat="1"/>
    <row r="440" s="11" customFormat="1"/>
    <row r="441" s="11" customFormat="1"/>
    <row r="442" s="11" customFormat="1"/>
    <row r="443" s="11" customFormat="1"/>
    <row r="444" s="11" customFormat="1"/>
    <row r="445" s="11" customFormat="1"/>
    <row r="446" s="11" customFormat="1"/>
    <row r="447" s="11" customFormat="1"/>
    <row r="448" s="11" customFormat="1"/>
    <row r="449" s="11" customFormat="1"/>
    <row r="450" s="11" customFormat="1"/>
    <row r="451" s="11" customFormat="1"/>
    <row r="452" s="11" customFormat="1"/>
    <row r="453" s="11" customFormat="1"/>
    <row r="454" s="11" customFormat="1"/>
    <row r="455" s="11" customFormat="1"/>
    <row r="456" s="11" customFormat="1"/>
    <row r="457" s="11" customFormat="1"/>
    <row r="458" s="11" customFormat="1"/>
    <row r="459" s="11" customFormat="1"/>
    <row r="460" s="11" customFormat="1"/>
    <row r="461" s="11" customFormat="1"/>
    <row r="462" s="11" customFormat="1"/>
    <row r="463" s="11" customFormat="1"/>
    <row r="464" s="11" customFormat="1"/>
    <row r="465" s="11" customFormat="1"/>
    <row r="466" s="11" customFormat="1"/>
    <row r="467" s="11" customFormat="1"/>
    <row r="468" s="11" customFormat="1"/>
    <row r="469" s="11" customFormat="1"/>
    <row r="470" s="11" customFormat="1"/>
    <row r="471" s="11" customFormat="1"/>
    <row r="472" s="11" customFormat="1"/>
    <row r="473" s="11" customFormat="1"/>
    <row r="474" s="11" customFormat="1"/>
    <row r="475" s="11" customFormat="1"/>
    <row r="476" s="11" customFormat="1"/>
    <row r="477" s="11" customFormat="1"/>
    <row r="478" s="11" customFormat="1"/>
    <row r="479" s="11" customFormat="1"/>
    <row r="480" s="11" customFormat="1"/>
    <row r="481" s="11" customFormat="1"/>
    <row r="482" s="11" customFormat="1"/>
    <row r="483" s="11" customFormat="1"/>
    <row r="484" s="11" customFormat="1"/>
    <row r="485" s="11" customFormat="1"/>
    <row r="486" s="11" customFormat="1"/>
    <row r="487" s="11" customFormat="1"/>
    <row r="488" s="11" customFormat="1"/>
    <row r="489" s="11" customFormat="1"/>
    <row r="490" s="11" customFormat="1"/>
    <row r="491" s="11" customFormat="1"/>
    <row r="492" s="11" customFormat="1"/>
    <row r="493" s="11" customFormat="1"/>
    <row r="494" s="11" customFormat="1"/>
    <row r="495" s="11" customFormat="1"/>
    <row r="496" s="11" customFormat="1"/>
    <row r="497" s="11" customFormat="1"/>
    <row r="498" s="11" customFormat="1"/>
    <row r="499" s="11" customFormat="1"/>
    <row r="500" s="11" customFormat="1"/>
    <row r="501" s="11" customFormat="1"/>
    <row r="502" s="11" customFormat="1"/>
    <row r="503" s="11" customFormat="1"/>
    <row r="504" s="11" customFormat="1"/>
    <row r="505" s="11" customFormat="1"/>
    <row r="506" s="11" customFormat="1"/>
    <row r="507" s="11" customFormat="1"/>
    <row r="508" s="11" customFormat="1"/>
    <row r="509" s="11" customFormat="1"/>
    <row r="510" s="11" customFormat="1"/>
    <row r="511" s="11" customFormat="1"/>
    <row r="512" s="11" customFormat="1"/>
    <row r="513" s="11" customFormat="1"/>
    <row r="514" s="11" customFormat="1"/>
    <row r="515" s="11" customFormat="1"/>
    <row r="516" s="11" customFormat="1"/>
    <row r="517" s="11" customFormat="1"/>
    <row r="518" s="11" customFormat="1"/>
    <row r="519" s="11" customFormat="1"/>
    <row r="520" s="11" customFormat="1"/>
    <row r="521" s="11" customFormat="1"/>
    <row r="522" s="11" customFormat="1"/>
    <row r="523" s="11" customFormat="1"/>
    <row r="524" s="11" customFormat="1"/>
    <row r="525" s="11" customFormat="1"/>
    <row r="526" s="11" customFormat="1"/>
    <row r="527" s="11" customFormat="1"/>
    <row r="528" s="11" customFormat="1"/>
    <row r="529" s="11" customFormat="1"/>
    <row r="530" s="11" customFormat="1"/>
    <row r="531" s="11" customFormat="1"/>
    <row r="532" s="11" customFormat="1"/>
    <row r="533" s="11" customFormat="1"/>
    <row r="534" s="11" customFormat="1"/>
    <row r="535" s="11" customFormat="1"/>
    <row r="536" s="11" customFormat="1"/>
    <row r="537" s="11" customFormat="1"/>
    <row r="538" s="11" customFormat="1"/>
    <row r="539" s="11" customFormat="1"/>
    <row r="540" s="11" customFormat="1"/>
    <row r="541" s="11" customFormat="1"/>
    <row r="542" s="11" customFormat="1"/>
    <row r="543" s="11" customFormat="1"/>
    <row r="544" s="11" customFormat="1"/>
    <row r="545" s="11" customFormat="1"/>
    <row r="546" s="11" customFormat="1"/>
    <row r="547" s="11" customFormat="1"/>
    <row r="548" s="11" customFormat="1"/>
    <row r="549" s="11" customFormat="1"/>
    <row r="550" s="11" customFormat="1"/>
    <row r="551" s="11" customFormat="1"/>
    <row r="552" s="11" customFormat="1"/>
    <row r="553" s="11" customFormat="1"/>
    <row r="554" s="11" customFormat="1"/>
    <row r="555" s="11" customFormat="1"/>
    <row r="556" s="11" customFormat="1"/>
    <row r="557" s="11" customFormat="1"/>
  </sheetData>
  <sheetProtection algorithmName="SHA-512" hashValue="sCrXq+coFTywieWhS8z/WmUfrlvP5//o8SigwjL6+OnfaFpAP3ht2GLR3jF3dhGAqPlXI2oTAXRbWw+iWhlL5w==" saltValue="vZ8TXNmMAHxnoQx6Cvbk+A==" spinCount="100000" sheet="1" objects="1" scenarios="1"/>
  <mergeCells count="17">
    <mergeCell ref="A1:G1"/>
    <mergeCell ref="A2:G2"/>
    <mergeCell ref="B9:B11"/>
    <mergeCell ref="D9:D11"/>
    <mergeCell ref="E9:E11"/>
    <mergeCell ref="F9:F11"/>
    <mergeCell ref="G9:G11"/>
    <mergeCell ref="C9:C11"/>
    <mergeCell ref="A5:G5"/>
    <mergeCell ref="A6:G6"/>
    <mergeCell ref="A3:G3"/>
    <mergeCell ref="A4:G4"/>
    <mergeCell ref="A23:B23"/>
    <mergeCell ref="A24:B24"/>
    <mergeCell ref="A28:C28"/>
    <mergeCell ref="E28:G28"/>
    <mergeCell ref="E29:G29"/>
  </mergeCells>
  <printOptions horizontalCentered="1"/>
  <pageMargins left="0" right="0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386"/>
  <sheetViews>
    <sheetView workbookViewId="0">
      <selection activeCell="C10" sqref="C10"/>
    </sheetView>
  </sheetViews>
  <sheetFormatPr defaultRowHeight="15"/>
  <cols>
    <col min="1" max="1" width="21.85546875" customWidth="1"/>
    <col min="2" max="2" width="53.140625" customWidth="1"/>
    <col min="3" max="3" width="26.28515625" bestFit="1" customWidth="1"/>
    <col min="4" max="4" width="10" style="11" bestFit="1" customWidth="1"/>
    <col min="5" max="5" width="6" style="11" bestFit="1" customWidth="1"/>
    <col min="6" max="7" width="9.140625" style="11"/>
    <col min="8" max="8" width="38.7109375" style="11" customWidth="1"/>
    <col min="9" max="9" width="9.140625" style="11" customWidth="1"/>
    <col min="10" max="76" width="9.140625" style="11"/>
  </cols>
  <sheetData>
    <row r="1" spans="1:4">
      <c r="A1" s="187" t="s">
        <v>49</v>
      </c>
      <c r="B1" s="187"/>
      <c r="C1" s="187"/>
      <c r="D1" s="10"/>
    </row>
    <row r="2" spans="1:4">
      <c r="A2" s="9"/>
      <c r="B2" s="9"/>
      <c r="C2" s="9"/>
      <c r="D2" s="10"/>
    </row>
    <row r="3" spans="1:4">
      <c r="A3" s="188" t="str">
        <f>Orçamento!A2</f>
        <v xml:space="preserve">Local: Inspetoria de Cornélio Procópio CREA-PR </v>
      </c>
      <c r="B3" s="188"/>
      <c r="C3" s="188"/>
      <c r="D3" s="10"/>
    </row>
    <row r="4" spans="1:4">
      <c r="A4" s="188" t="str">
        <f>Orçamento!A3</f>
        <v>Endereço: Rua Benjamin Constant, n.º 371, Cornélio Procópio/PR.</v>
      </c>
      <c r="B4" s="188"/>
      <c r="C4" s="188"/>
      <c r="D4" s="10"/>
    </row>
    <row r="5" spans="1:4">
      <c r="A5" s="191" t="str">
        <f>Orçamento!A4</f>
        <v>RAZÃO SOCIAL</v>
      </c>
      <c r="B5" s="191"/>
      <c r="C5" s="191"/>
      <c r="D5" s="10"/>
    </row>
    <row r="6" spans="1:4">
      <c r="A6" s="191" t="str">
        <f>Orçamento!A5</f>
        <v>CNPJ</v>
      </c>
      <c r="B6" s="191"/>
      <c r="C6" s="191"/>
      <c r="D6" s="10"/>
    </row>
    <row r="7" spans="1:4">
      <c r="A7" s="12"/>
      <c r="B7" s="12"/>
      <c r="C7" s="105" t="str">
        <f>Orçamento!M7</f>
        <v>Versão 1.0</v>
      </c>
    </row>
    <row r="8" spans="1:4" ht="15" customHeight="1">
      <c r="A8" s="192" t="s">
        <v>0</v>
      </c>
      <c r="B8" s="192" t="s">
        <v>50</v>
      </c>
      <c r="C8" s="192" t="s">
        <v>51</v>
      </c>
    </row>
    <row r="9" spans="1:4">
      <c r="A9" s="192"/>
      <c r="B9" s="192"/>
      <c r="C9" s="192"/>
    </row>
    <row r="10" spans="1:4">
      <c r="A10" s="13">
        <v>1</v>
      </c>
      <c r="B10" s="14" t="s">
        <v>62</v>
      </c>
      <c r="C10" s="8"/>
    </row>
    <row r="11" spans="1:4">
      <c r="A11" s="15">
        <v>2</v>
      </c>
      <c r="B11" s="16" t="s">
        <v>52</v>
      </c>
      <c r="C11" s="8"/>
    </row>
    <row r="12" spans="1:4">
      <c r="A12" s="15">
        <v>3</v>
      </c>
      <c r="B12" s="16" t="s">
        <v>53</v>
      </c>
      <c r="C12" s="8"/>
    </row>
    <row r="13" spans="1:4">
      <c r="A13" s="15">
        <v>4</v>
      </c>
      <c r="B13" s="16" t="s">
        <v>54</v>
      </c>
      <c r="C13" s="8"/>
    </row>
    <row r="14" spans="1:4">
      <c r="A14" s="15">
        <v>5</v>
      </c>
      <c r="B14" s="16" t="s">
        <v>55</v>
      </c>
      <c r="C14" s="8"/>
    </row>
    <row r="15" spans="1:4">
      <c r="A15" s="15">
        <v>6</v>
      </c>
      <c r="B15" s="16" t="s">
        <v>56</v>
      </c>
      <c r="C15" s="8"/>
    </row>
    <row r="16" spans="1:4">
      <c r="A16" s="17" t="s">
        <v>28</v>
      </c>
      <c r="B16" s="18" t="s">
        <v>57</v>
      </c>
      <c r="C16" s="8"/>
    </row>
    <row r="17" spans="1:3">
      <c r="A17" s="17" t="s">
        <v>29</v>
      </c>
      <c r="B17" s="18" t="s">
        <v>58</v>
      </c>
      <c r="C17" s="8"/>
    </row>
    <row r="18" spans="1:3" ht="28.5">
      <c r="A18" s="17" t="s">
        <v>47</v>
      </c>
      <c r="B18" s="18" t="s">
        <v>59</v>
      </c>
      <c r="C18" s="8"/>
    </row>
    <row r="19" spans="1:3">
      <c r="A19" s="17" t="s">
        <v>48</v>
      </c>
      <c r="B19" s="18" t="s">
        <v>60</v>
      </c>
      <c r="C19" s="8"/>
    </row>
    <row r="20" spans="1:3" ht="77.25" customHeight="1">
      <c r="A20" s="19" t="s">
        <v>61</v>
      </c>
      <c r="B20" s="8"/>
      <c r="C20" s="8"/>
    </row>
    <row r="21" spans="1:3">
      <c r="A21" s="12"/>
      <c r="B21" s="12"/>
      <c r="C21" s="12"/>
    </row>
    <row r="22" spans="1:3">
      <c r="A22" s="189" t="str">
        <f>Orçamento!A116</f>
        <v>Data</v>
      </c>
      <c r="B22" s="189"/>
      <c r="C22" s="189"/>
    </row>
    <row r="23" spans="1:3">
      <c r="A23" s="12"/>
      <c r="B23" s="12"/>
      <c r="C23" s="12"/>
    </row>
    <row r="24" spans="1:3">
      <c r="A24" s="12"/>
      <c r="B24" s="12"/>
      <c r="C24" s="12"/>
    </row>
    <row r="25" spans="1:3">
      <c r="A25" s="190" t="str">
        <f>Orçamento!I116</f>
        <v>Nome completo</v>
      </c>
      <c r="B25" s="189"/>
      <c r="C25" s="189"/>
    </row>
    <row r="26" spans="1:3">
      <c r="A26" s="190" t="str">
        <f>Orçamento!I117</f>
        <v>número registro profissional</v>
      </c>
      <c r="B26" s="189"/>
      <c r="C26" s="189"/>
    </row>
    <row r="27" spans="1:3">
      <c r="A27" s="12"/>
      <c r="B27" s="12"/>
      <c r="C27" s="12"/>
    </row>
    <row r="28" spans="1:3" s="11" customFormat="1"/>
    <row r="29" spans="1:3" s="11" customFormat="1"/>
    <row r="30" spans="1:3" s="11" customFormat="1"/>
    <row r="31" spans="1:3" s="11" customFormat="1"/>
    <row r="32" spans="1:3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</sheetData>
  <sheetProtection algorithmName="SHA-512" hashValue="EOwfpVqJDpjjdPRn9zV9JrCGw5lPaPx7KtxucEHNaeb0hq0G+2S6PqjlZ16SHCTwJ31CRaEQ1jpPY4IrcB7Hiw==" saltValue="WNDCUJDMjh9jizEjwrftUw==" spinCount="100000" sheet="1" objects="1" scenarios="1"/>
  <mergeCells count="11">
    <mergeCell ref="A26:C26"/>
    <mergeCell ref="A5:C5"/>
    <mergeCell ref="A6:C6"/>
    <mergeCell ref="A8:A9"/>
    <mergeCell ref="B8:B9"/>
    <mergeCell ref="C8:C9"/>
    <mergeCell ref="A1:C1"/>
    <mergeCell ref="A3:C3"/>
    <mergeCell ref="A4:C4"/>
    <mergeCell ref="A22:C22"/>
    <mergeCell ref="A25:C2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BDI</vt:lpstr>
      <vt:lpstr>BDI!Area_de_impressao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Luis Marangoni</dc:creator>
  <cp:lastModifiedBy>Jessica Cortes de Castro Narciso</cp:lastModifiedBy>
  <cp:lastPrinted>2022-10-13T17:55:00Z</cp:lastPrinted>
  <dcterms:created xsi:type="dcterms:W3CDTF">2015-12-10T12:19:09Z</dcterms:created>
  <dcterms:modified xsi:type="dcterms:W3CDTF">2022-10-14T11:45:43Z</dcterms:modified>
</cp:coreProperties>
</file>