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o\Documents\Licitações\Editais\"/>
    </mc:Choice>
  </mc:AlternateContent>
  <xr:revisionPtr revIDLastSave="0" documentId="13_ncr:1_{E742EFDD-393D-4A69-B416-6C30532790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rçamento" sheetId="1" r:id="rId1"/>
    <sheet name="Cronograma" sheetId="4" r:id="rId2"/>
    <sheet name="BDI" sheetId="5" r:id="rId3"/>
  </sheets>
  <definedNames>
    <definedName name="_xlnm.Print_Area" localSheetId="2">BDI!$A$1:$C$30</definedName>
    <definedName name="_xlnm.Print_Area" localSheetId="1">Cronograma!$A$1:$G$28</definedName>
    <definedName name="_xlnm.Print_Area" localSheetId="0">Orçamento!$A$1:$M$118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F7" i="4"/>
  <c r="D57" i="1"/>
  <c r="D56" i="1"/>
  <c r="D55" i="1"/>
  <c r="D54" i="1"/>
  <c r="D51" i="1"/>
  <c r="D43" i="1"/>
  <c r="D37" i="1"/>
  <c r="D36" i="1"/>
  <c r="B18" i="4"/>
  <c r="A18" i="4"/>
  <c r="B17" i="4"/>
  <c r="A17" i="4"/>
  <c r="B16" i="4"/>
  <c r="A16" i="4"/>
  <c r="K108" i="1"/>
  <c r="J108" i="1"/>
  <c r="I108" i="1"/>
  <c r="H108" i="1"/>
  <c r="K94" i="1"/>
  <c r="J94" i="1"/>
  <c r="I94" i="1"/>
  <c r="H94" i="1"/>
  <c r="K97" i="1"/>
  <c r="J97" i="1"/>
  <c r="I97" i="1"/>
  <c r="H97" i="1"/>
  <c r="K96" i="1"/>
  <c r="J96" i="1"/>
  <c r="I96" i="1"/>
  <c r="H96" i="1"/>
  <c r="K95" i="1"/>
  <c r="J95" i="1"/>
  <c r="I95" i="1"/>
  <c r="H95" i="1"/>
  <c r="K93" i="1"/>
  <c r="J93" i="1"/>
  <c r="I93" i="1"/>
  <c r="H93" i="1"/>
  <c r="K92" i="1"/>
  <c r="J92" i="1"/>
  <c r="I92" i="1"/>
  <c r="H92" i="1"/>
  <c r="K91" i="1"/>
  <c r="J91" i="1"/>
  <c r="I91" i="1"/>
  <c r="H91" i="1"/>
  <c r="K90" i="1"/>
  <c r="J90" i="1"/>
  <c r="I90" i="1"/>
  <c r="H90" i="1"/>
  <c r="K89" i="1"/>
  <c r="J89" i="1"/>
  <c r="I89" i="1"/>
  <c r="H89" i="1"/>
  <c r="K41" i="1"/>
  <c r="J41" i="1"/>
  <c r="I41" i="1"/>
  <c r="H41" i="1"/>
  <c r="K40" i="1"/>
  <c r="J40" i="1"/>
  <c r="I40" i="1"/>
  <c r="H40" i="1"/>
  <c r="K39" i="1"/>
  <c r="J39" i="1"/>
  <c r="I39" i="1"/>
  <c r="H39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30" i="1"/>
  <c r="J30" i="1"/>
  <c r="I30" i="1"/>
  <c r="H30" i="1"/>
  <c r="K29" i="1"/>
  <c r="J29" i="1"/>
  <c r="I29" i="1"/>
  <c r="H29" i="1"/>
  <c r="K28" i="1"/>
  <c r="J28" i="1"/>
  <c r="I28" i="1"/>
  <c r="H28" i="1"/>
  <c r="L108" i="1" l="1"/>
  <c r="L107" i="1" s="1"/>
  <c r="L91" i="1"/>
  <c r="L94" i="1"/>
  <c r="L93" i="1"/>
  <c r="L96" i="1"/>
  <c r="L90" i="1"/>
  <c r="L97" i="1"/>
  <c r="L95" i="1"/>
  <c r="L89" i="1"/>
  <c r="L92" i="1"/>
  <c r="L88" i="1" s="1"/>
  <c r="L30" i="1"/>
  <c r="L24" i="1"/>
  <c r="L41" i="1"/>
  <c r="L28" i="1"/>
  <c r="L40" i="1"/>
  <c r="L39" i="1"/>
  <c r="L22" i="1"/>
  <c r="L26" i="1"/>
  <c r="L23" i="1"/>
  <c r="L25" i="1"/>
  <c r="L27" i="1"/>
  <c r="L29" i="1"/>
  <c r="K82" i="1" l="1"/>
  <c r="J82" i="1"/>
  <c r="I82" i="1"/>
  <c r="H82" i="1"/>
  <c r="K81" i="1"/>
  <c r="J81" i="1"/>
  <c r="I81" i="1"/>
  <c r="H81" i="1"/>
  <c r="K80" i="1"/>
  <c r="J80" i="1"/>
  <c r="I80" i="1"/>
  <c r="H80" i="1"/>
  <c r="K79" i="1"/>
  <c r="J79" i="1"/>
  <c r="I79" i="1"/>
  <c r="H79" i="1"/>
  <c r="K74" i="1"/>
  <c r="J74" i="1"/>
  <c r="I74" i="1"/>
  <c r="H74" i="1"/>
  <c r="K73" i="1"/>
  <c r="J73" i="1"/>
  <c r="I73" i="1"/>
  <c r="H73" i="1"/>
  <c r="K66" i="1"/>
  <c r="J66" i="1"/>
  <c r="I66" i="1"/>
  <c r="H66" i="1"/>
  <c r="K65" i="1"/>
  <c r="J65" i="1"/>
  <c r="I65" i="1"/>
  <c r="H65" i="1"/>
  <c r="K55" i="1"/>
  <c r="J55" i="1"/>
  <c r="I55" i="1"/>
  <c r="H55" i="1"/>
  <c r="K54" i="1"/>
  <c r="J54" i="1"/>
  <c r="I54" i="1"/>
  <c r="H54" i="1"/>
  <c r="K53" i="1"/>
  <c r="J53" i="1"/>
  <c r="I53" i="1"/>
  <c r="H53" i="1"/>
  <c r="H17" i="1"/>
  <c r="I17" i="1"/>
  <c r="J17" i="1"/>
  <c r="K17" i="1"/>
  <c r="H18" i="1"/>
  <c r="I18" i="1"/>
  <c r="J18" i="1"/>
  <c r="K18" i="1"/>
  <c r="H19" i="1"/>
  <c r="I19" i="1"/>
  <c r="J19" i="1"/>
  <c r="K19" i="1"/>
  <c r="A25" i="5"/>
  <c r="C26" i="4"/>
  <c r="L53" i="1" l="1"/>
  <c r="L55" i="1"/>
  <c r="L73" i="1"/>
  <c r="L74" i="1"/>
  <c r="L79" i="1"/>
  <c r="L81" i="1"/>
  <c r="L80" i="1"/>
  <c r="L82" i="1"/>
  <c r="L66" i="1"/>
  <c r="L65" i="1"/>
  <c r="L54" i="1"/>
  <c r="L18" i="1"/>
  <c r="L19" i="1"/>
  <c r="L17" i="1"/>
  <c r="H56" i="1" l="1"/>
  <c r="I56" i="1"/>
  <c r="J56" i="1"/>
  <c r="K56" i="1"/>
  <c r="H57" i="1"/>
  <c r="I57" i="1"/>
  <c r="J57" i="1"/>
  <c r="K57" i="1"/>
  <c r="H38" i="1"/>
  <c r="I38" i="1"/>
  <c r="J38" i="1"/>
  <c r="K38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L44" i="1" l="1"/>
  <c r="L43" i="1"/>
  <c r="L42" i="1"/>
  <c r="L38" i="1"/>
  <c r="L56" i="1"/>
  <c r="L45" i="1"/>
  <c r="L57" i="1"/>
  <c r="H101" i="1" l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58" i="1"/>
  <c r="I58" i="1"/>
  <c r="J58" i="1"/>
  <c r="K58" i="1"/>
  <c r="L106" i="1" l="1"/>
  <c r="L104" i="1"/>
  <c r="L103" i="1"/>
  <c r="L102" i="1"/>
  <c r="L101" i="1"/>
  <c r="L105" i="1"/>
  <c r="L58" i="1"/>
  <c r="H113" i="1" l="1"/>
  <c r="I113" i="1"/>
  <c r="J113" i="1"/>
  <c r="K113" i="1"/>
  <c r="K87" i="1"/>
  <c r="J87" i="1"/>
  <c r="I87" i="1"/>
  <c r="H87" i="1"/>
  <c r="H72" i="1"/>
  <c r="I72" i="1"/>
  <c r="J72" i="1"/>
  <c r="K72" i="1"/>
  <c r="H75" i="1"/>
  <c r="I75" i="1"/>
  <c r="J75" i="1"/>
  <c r="K75" i="1"/>
  <c r="H76" i="1"/>
  <c r="I76" i="1"/>
  <c r="J76" i="1"/>
  <c r="K76" i="1"/>
  <c r="H31" i="1"/>
  <c r="I31" i="1"/>
  <c r="J31" i="1"/>
  <c r="K31" i="1"/>
  <c r="H32" i="1"/>
  <c r="I32" i="1"/>
  <c r="J32" i="1"/>
  <c r="K32" i="1"/>
  <c r="L113" i="1" l="1"/>
  <c r="L75" i="1"/>
  <c r="L87" i="1"/>
  <c r="L86" i="1" s="1"/>
  <c r="L72" i="1"/>
  <c r="L76" i="1"/>
  <c r="L32" i="1"/>
  <c r="L31" i="1"/>
  <c r="B19" i="4" l="1"/>
  <c r="A19" i="4"/>
  <c r="K110" i="1" l="1"/>
  <c r="J110" i="1"/>
  <c r="I110" i="1"/>
  <c r="H110" i="1"/>
  <c r="K64" i="1"/>
  <c r="K67" i="1"/>
  <c r="K68" i="1"/>
  <c r="J64" i="1"/>
  <c r="J67" i="1"/>
  <c r="J68" i="1"/>
  <c r="I64" i="1"/>
  <c r="I67" i="1"/>
  <c r="I68" i="1"/>
  <c r="H64" i="1"/>
  <c r="H67" i="1"/>
  <c r="H68" i="1"/>
  <c r="K63" i="1"/>
  <c r="J63" i="1"/>
  <c r="I63" i="1"/>
  <c r="H63" i="1"/>
  <c r="K62" i="1"/>
  <c r="J62" i="1"/>
  <c r="I62" i="1"/>
  <c r="H62" i="1"/>
  <c r="L110" i="1" l="1"/>
  <c r="L109" i="1" s="1"/>
  <c r="L62" i="1"/>
  <c r="L64" i="1"/>
  <c r="L68" i="1"/>
  <c r="L67" i="1"/>
  <c r="L63" i="1"/>
  <c r="L61" i="1" l="1"/>
  <c r="A4" i="4" l="1"/>
  <c r="A3" i="4"/>
  <c r="C7" i="5"/>
  <c r="A3" i="5"/>
  <c r="A4" i="5"/>
  <c r="A6" i="5"/>
  <c r="A5" i="5"/>
  <c r="A29" i="5"/>
  <c r="A28" i="5"/>
  <c r="A22" i="5"/>
  <c r="H11" i="1" l="1"/>
  <c r="E27" i="4" l="1"/>
  <c r="E26" i="4"/>
  <c r="K112" i="1"/>
  <c r="J112" i="1"/>
  <c r="I112" i="1"/>
  <c r="K100" i="1"/>
  <c r="J100" i="1"/>
  <c r="I100" i="1"/>
  <c r="K99" i="1"/>
  <c r="J99" i="1"/>
  <c r="I99" i="1"/>
  <c r="K83" i="1"/>
  <c r="K84" i="1"/>
  <c r="K85" i="1"/>
  <c r="J83" i="1"/>
  <c r="J84" i="1"/>
  <c r="J85" i="1"/>
  <c r="I83" i="1"/>
  <c r="I84" i="1"/>
  <c r="I85" i="1"/>
  <c r="K78" i="1"/>
  <c r="J78" i="1"/>
  <c r="I78" i="1"/>
  <c r="K71" i="1"/>
  <c r="J71" i="1"/>
  <c r="I71" i="1"/>
  <c r="K70" i="1"/>
  <c r="J70" i="1"/>
  <c r="I70" i="1"/>
  <c r="K48" i="1"/>
  <c r="K49" i="1"/>
  <c r="K50" i="1"/>
  <c r="K51" i="1"/>
  <c r="K52" i="1"/>
  <c r="K59" i="1"/>
  <c r="K47" i="1"/>
  <c r="J48" i="1"/>
  <c r="J49" i="1"/>
  <c r="J50" i="1"/>
  <c r="J51" i="1"/>
  <c r="J52" i="1"/>
  <c r="J59" i="1"/>
  <c r="J47" i="1"/>
  <c r="I48" i="1"/>
  <c r="I49" i="1"/>
  <c r="I50" i="1"/>
  <c r="I51" i="1"/>
  <c r="I52" i="1"/>
  <c r="I59" i="1"/>
  <c r="I47" i="1"/>
  <c r="K35" i="1"/>
  <c r="K36" i="1"/>
  <c r="K37" i="1"/>
  <c r="J35" i="1"/>
  <c r="J36" i="1"/>
  <c r="J37" i="1"/>
  <c r="I35" i="1"/>
  <c r="I36" i="1"/>
  <c r="I37" i="1"/>
  <c r="K34" i="1"/>
  <c r="J34" i="1"/>
  <c r="I34" i="1"/>
  <c r="K21" i="1"/>
  <c r="J21" i="1"/>
  <c r="I21" i="1"/>
  <c r="K16" i="1"/>
  <c r="J16" i="1"/>
  <c r="I16" i="1"/>
  <c r="K12" i="1"/>
  <c r="K13" i="1"/>
  <c r="J12" i="1"/>
  <c r="J13" i="1"/>
  <c r="I12" i="1"/>
  <c r="I13" i="1"/>
  <c r="K11" i="1"/>
  <c r="J11" i="1"/>
  <c r="I11" i="1"/>
  <c r="H112" i="1"/>
  <c r="H100" i="1"/>
  <c r="H99" i="1"/>
  <c r="H83" i="1"/>
  <c r="H84" i="1"/>
  <c r="H85" i="1"/>
  <c r="H78" i="1"/>
  <c r="H71" i="1"/>
  <c r="H70" i="1"/>
  <c r="H48" i="1"/>
  <c r="H49" i="1"/>
  <c r="H50" i="1"/>
  <c r="H51" i="1"/>
  <c r="H52" i="1"/>
  <c r="H59" i="1"/>
  <c r="H47" i="1"/>
  <c r="H35" i="1"/>
  <c r="H36" i="1"/>
  <c r="H37" i="1"/>
  <c r="H34" i="1"/>
  <c r="H21" i="1"/>
  <c r="H16" i="1"/>
  <c r="H12" i="1"/>
  <c r="H13" i="1"/>
  <c r="L35" i="1" l="1"/>
  <c r="L36" i="1"/>
  <c r="L100" i="1"/>
  <c r="L85" i="1"/>
  <c r="L78" i="1"/>
  <c r="L71" i="1"/>
  <c r="L34" i="1"/>
  <c r="L47" i="1"/>
  <c r="L13" i="1"/>
  <c r="L112" i="1"/>
  <c r="L111" i="1" s="1"/>
  <c r="L99" i="1"/>
  <c r="L83" i="1"/>
  <c r="L59" i="1"/>
  <c r="L49" i="1"/>
  <c r="L37" i="1"/>
  <c r="L21" i="1"/>
  <c r="L84" i="1"/>
  <c r="L70" i="1"/>
  <c r="L52" i="1"/>
  <c r="L51" i="1"/>
  <c r="L50" i="1"/>
  <c r="L48" i="1"/>
  <c r="L11" i="1"/>
  <c r="L16" i="1"/>
  <c r="L12" i="1"/>
  <c r="J6" i="1"/>
  <c r="M94" i="1" l="1"/>
  <c r="M108" i="1"/>
  <c r="M107" i="1" s="1"/>
  <c r="C18" i="4" s="1"/>
  <c r="M91" i="1"/>
  <c r="M93" i="1"/>
  <c r="M96" i="1"/>
  <c r="M89" i="1"/>
  <c r="M92" i="1"/>
  <c r="M90" i="1"/>
  <c r="M97" i="1"/>
  <c r="M95" i="1"/>
  <c r="M39" i="1"/>
  <c r="M40" i="1"/>
  <c r="M41" i="1"/>
  <c r="M22" i="1"/>
  <c r="M25" i="1"/>
  <c r="M26" i="1"/>
  <c r="M23" i="1"/>
  <c r="M24" i="1"/>
  <c r="M27" i="1"/>
  <c r="M28" i="1"/>
  <c r="M29" i="1"/>
  <c r="M30" i="1"/>
  <c r="M81" i="1"/>
  <c r="M80" i="1"/>
  <c r="M82" i="1"/>
  <c r="M79" i="1"/>
  <c r="M73" i="1"/>
  <c r="M74" i="1"/>
  <c r="M66" i="1"/>
  <c r="M65" i="1"/>
  <c r="M54" i="1"/>
  <c r="M53" i="1"/>
  <c r="M55" i="1"/>
  <c r="M19" i="1"/>
  <c r="M17" i="1"/>
  <c r="M18" i="1"/>
  <c r="M56" i="1"/>
  <c r="M57" i="1"/>
  <c r="M38" i="1"/>
  <c r="M45" i="1"/>
  <c r="M43" i="1"/>
  <c r="M42" i="1"/>
  <c r="M44" i="1"/>
  <c r="M106" i="1"/>
  <c r="M104" i="1"/>
  <c r="M102" i="1"/>
  <c r="M103" i="1"/>
  <c r="M101" i="1"/>
  <c r="M105" i="1"/>
  <c r="M58" i="1"/>
  <c r="M113" i="1"/>
  <c r="M87" i="1"/>
  <c r="M75" i="1"/>
  <c r="M72" i="1"/>
  <c r="M76" i="1"/>
  <c r="M32" i="1"/>
  <c r="M31" i="1"/>
  <c r="M110" i="1"/>
  <c r="M64" i="1"/>
  <c r="M68" i="1"/>
  <c r="M67" i="1"/>
  <c r="M63" i="1"/>
  <c r="M62" i="1"/>
  <c r="L98" i="1"/>
  <c r="L20" i="1"/>
  <c r="L77" i="1"/>
  <c r="L69" i="1"/>
  <c r="L46" i="1"/>
  <c r="M100" i="1"/>
  <c r="L15" i="1"/>
  <c r="M50" i="1"/>
  <c r="M37" i="1"/>
  <c r="M47" i="1"/>
  <c r="M59" i="1"/>
  <c r="M99" i="1"/>
  <c r="M112" i="1"/>
  <c r="M36" i="1"/>
  <c r="M35" i="1"/>
  <c r="M83" i="1"/>
  <c r="M78" i="1"/>
  <c r="M84" i="1"/>
  <c r="M34" i="1"/>
  <c r="M71" i="1"/>
  <c r="M48" i="1"/>
  <c r="M49" i="1"/>
  <c r="M70" i="1"/>
  <c r="M52" i="1"/>
  <c r="M51" i="1"/>
  <c r="M85" i="1"/>
  <c r="M21" i="1"/>
  <c r="M12" i="1"/>
  <c r="M13" i="1"/>
  <c r="M11" i="1"/>
  <c r="M16" i="1"/>
  <c r="L60" i="1" l="1"/>
  <c r="M88" i="1"/>
  <c r="L14" i="1"/>
  <c r="M111" i="1"/>
  <c r="C20" i="4" s="1"/>
  <c r="M86" i="1"/>
  <c r="M109" i="1"/>
  <c r="C19" i="4" s="1"/>
  <c r="M61" i="1"/>
  <c r="M98" i="1"/>
  <c r="C17" i="4" s="1"/>
  <c r="M77" i="1"/>
  <c r="M20" i="1"/>
  <c r="M69" i="1"/>
  <c r="M46" i="1"/>
  <c r="C15" i="4" s="1"/>
  <c r="M15" i="1"/>
  <c r="M33" i="1"/>
  <c r="C14" i="4" s="1"/>
  <c r="L33" i="1"/>
  <c r="L10" i="1"/>
  <c r="A26" i="4"/>
  <c r="M60" i="1" l="1"/>
  <c r="M14" i="1"/>
  <c r="C13" i="4" s="1"/>
  <c r="M10" i="1"/>
  <c r="M114" i="1" l="1"/>
  <c r="C12" i="4"/>
  <c r="C16" i="4"/>
  <c r="F16" i="4" s="1"/>
  <c r="F19" i="4"/>
  <c r="D19" i="4"/>
  <c r="B20" i="4"/>
  <c r="A20" i="4"/>
  <c r="B15" i="4"/>
  <c r="A15" i="4"/>
  <c r="B14" i="4"/>
  <c r="A14" i="4"/>
  <c r="A13" i="4"/>
  <c r="B13" i="4"/>
  <c r="B12" i="4"/>
  <c r="A12" i="4"/>
  <c r="D16" i="4" l="1"/>
  <c r="F13" i="4"/>
  <c r="D13" i="4" l="1"/>
  <c r="F15" i="4"/>
  <c r="D15" i="4" l="1"/>
  <c r="F18" i="4"/>
  <c r="A6" i="4"/>
  <c r="A5" i="4"/>
  <c r="F20" i="4" l="1"/>
  <c r="D18" i="4"/>
  <c r="D20" i="4"/>
  <c r="F17" i="4" l="1"/>
  <c r="F14" i="4"/>
  <c r="D14" i="4" l="1"/>
  <c r="D17" i="4"/>
  <c r="F12" i="4"/>
  <c r="F21" i="4" s="1"/>
  <c r="D12" i="4" l="1"/>
  <c r="D21" i="4" s="1"/>
  <c r="C22" i="4"/>
  <c r="C21" i="4" s="1"/>
  <c r="G21" i="4" l="1"/>
  <c r="E21" i="4"/>
  <c r="D22" i="4"/>
  <c r="F22" i="4" s="1"/>
  <c r="E22" i="4" l="1"/>
  <c r="G22" i="4" s="1"/>
</calcChain>
</file>

<file path=xl/sharedStrings.xml><?xml version="1.0" encoding="utf-8"?>
<sst xmlns="http://schemas.openxmlformats.org/spreadsheetml/2006/main" count="348" uniqueCount="256">
  <si>
    <t>ITEM</t>
  </si>
  <si>
    <t>DESCRIÇÃO DO SERVIÇO</t>
  </si>
  <si>
    <t>UNIDADE DE MEDIDA</t>
  </si>
  <si>
    <t>QUANTI DADE</t>
  </si>
  <si>
    <t>VALORES (R$)</t>
  </si>
  <si>
    <t>MATERIAL</t>
  </si>
  <si>
    <t>MÃO DE OBRA</t>
  </si>
  <si>
    <t>TOTAL UNITÁRIO</t>
  </si>
  <si>
    <t>TOTAL MATERIAL</t>
  </si>
  <si>
    <t>TOTAL MÃO DE OBRA</t>
  </si>
  <si>
    <t xml:space="preserve"> TOTAL SEM BDI</t>
  </si>
  <si>
    <t>TOTAL COM BDI</t>
  </si>
  <si>
    <t/>
  </si>
  <si>
    <t>1</t>
  </si>
  <si>
    <t>1.1</t>
  </si>
  <si>
    <t>1.2</t>
  </si>
  <si>
    <t>1.3</t>
  </si>
  <si>
    <t>2.1</t>
  </si>
  <si>
    <t>2.2</t>
  </si>
  <si>
    <t>3</t>
  </si>
  <si>
    <t>3.1</t>
  </si>
  <si>
    <t>3.2</t>
  </si>
  <si>
    <t>3.3</t>
  </si>
  <si>
    <t>4</t>
  </si>
  <si>
    <t>4.1</t>
  </si>
  <si>
    <t>5</t>
  </si>
  <si>
    <t>5.1</t>
  </si>
  <si>
    <t>6</t>
  </si>
  <si>
    <t>6.1</t>
  </si>
  <si>
    <t>6.2</t>
  </si>
  <si>
    <t xml:space="preserve"> </t>
  </si>
  <si>
    <t>BDI</t>
  </si>
  <si>
    <t>CRONOGRAMA FISICO FINANCEIRO</t>
  </si>
  <si>
    <t>SERVIÇOS</t>
  </si>
  <si>
    <t>% NO PERIODO</t>
  </si>
  <si>
    <t>TOTAL</t>
  </si>
  <si>
    <t>PARCELA</t>
  </si>
  <si>
    <t>VALOR TOTAL COM BDI</t>
  </si>
  <si>
    <t>EQUIPAMENTO</t>
  </si>
  <si>
    <t>TOTAL EQUIPAMENTO</t>
  </si>
  <si>
    <t>SERVIÇOS PRELIMINARES</t>
  </si>
  <si>
    <t>7.1</t>
  </si>
  <si>
    <t>8.1</t>
  </si>
  <si>
    <t>9.1</t>
  </si>
  <si>
    <t>ESQUADRIAS</t>
  </si>
  <si>
    <t>6.3</t>
  </si>
  <si>
    <t>6.4</t>
  </si>
  <si>
    <t>m</t>
  </si>
  <si>
    <t>INSTALAÇÕES ELÉTRICAS</t>
  </si>
  <si>
    <t>BENEFÍCIOS E DESPESAS INDIRETAS</t>
  </si>
  <si>
    <t>DISCRIMINAÇÃO</t>
  </si>
  <si>
    <t>TAXA BDI (%)</t>
  </si>
  <si>
    <t>SG – seguros + garantias</t>
  </si>
  <si>
    <t>R – riscos</t>
  </si>
  <si>
    <t>DF – despesas financeiras</t>
  </si>
  <si>
    <t>L – lucro bruto</t>
  </si>
  <si>
    <t>I - tributos</t>
  </si>
  <si>
    <t>COFINS</t>
  </si>
  <si>
    <t>PIS</t>
  </si>
  <si>
    <t>Contribuição Previdenciária sobre Receita Bruta (CPRB)</t>
  </si>
  <si>
    <t>ISS (Conforme Legislação Municipal)</t>
  </si>
  <si>
    <t>Fórmula BDI</t>
  </si>
  <si>
    <t>AC – ADMINISTRAÇÃO CENTRAL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</si>
  <si>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</si>
  <si>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</si>
  <si>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</si>
  <si>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</si>
  <si>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</si>
  <si>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</si>
  <si>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</si>
  <si>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</si>
  <si>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3.4</t>
  </si>
  <si>
    <t>3.5</t>
  </si>
  <si>
    <t>3.6</t>
  </si>
  <si>
    <t>3.7</t>
  </si>
  <si>
    <t>4.2</t>
  </si>
  <si>
    <t>4.3</t>
  </si>
  <si>
    <t>4.4</t>
  </si>
  <si>
    <t>4.5</t>
  </si>
  <si>
    <t>4.6</t>
  </si>
  <si>
    <t>4.7</t>
  </si>
  <si>
    <t>5.1.1</t>
  </si>
  <si>
    <t>5.1.2</t>
  </si>
  <si>
    <t>5.2</t>
  </si>
  <si>
    <t>5.2.1</t>
  </si>
  <si>
    <t>5.2.2</t>
  </si>
  <si>
    <t>5.2.3</t>
  </si>
  <si>
    <t>ADMINISTRAÇÃO LOCAL - ENGENHEIRO CIVIL</t>
  </si>
  <si>
    <t>m²</t>
  </si>
  <si>
    <t>h</t>
  </si>
  <si>
    <t>m³</t>
  </si>
  <si>
    <t>DEMOLIÇÕES</t>
  </si>
  <si>
    <t>INSTALAÇÕES</t>
  </si>
  <si>
    <t>ud</t>
  </si>
  <si>
    <t>REMOÇÃO DE PINTURA EXISTENTE EM ALVENARIA E CONCRETO - LIXA</t>
  </si>
  <si>
    <t>REPARO DE PAREDES E FORRO COM MASSA ACRILICA - NIVELAMENTO</t>
  </si>
  <si>
    <t>COMPONENTES</t>
  </si>
  <si>
    <t>CONDUTORES</t>
  </si>
  <si>
    <t>QUADRO DE DISTRIBUIÇÃO</t>
  </si>
  <si>
    <t>ILUMINAÇÃO</t>
  </si>
  <si>
    <t>SERVIÇOS COMPLEMENTARES</t>
  </si>
  <si>
    <t>LIMPEZA GERAL DA OBRA</t>
  </si>
  <si>
    <t>Projeto "AS BUILT" - COMO CONSTRUÍDO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</si>
  <si>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</si>
  <si>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</si>
  <si>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</si>
  <si>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</si>
  <si>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</si>
  <si>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</si>
  <si>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</si>
  <si>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</si>
  <si>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RAZÃO SOCIAL</t>
  </si>
  <si>
    <t>CNPJ</t>
  </si>
  <si>
    <t>número registro profissional</t>
  </si>
  <si>
    <t>Data</t>
  </si>
  <si>
    <t>Versão 1.0</t>
  </si>
  <si>
    <t>PLACA DE RESPONSABILIDADE TECNICA EM OBRAS</t>
  </si>
  <si>
    <t>REMOCAO MANUAL DE ENTULHO E DESTINO BOTA FORA COM CAMINHAO 12M3-PERCURSO 12KM</t>
  </si>
  <si>
    <t>6.5</t>
  </si>
  <si>
    <t>PROJETO DE TELECOMUNICAÇÕES</t>
  </si>
  <si>
    <t>LIXEIRA COM PEDAL EM AÇO INOX ACABAMENTO POLIDO (12 LITROS)</t>
  </si>
  <si>
    <t>REMOÇÃO DE LUMINÁRIAS, DE FORMA MANUAL, SEM REAPROVEITAMENTO</t>
  </si>
  <si>
    <t>REPAROS EM TRINCAS E RACHADURAS</t>
  </si>
  <si>
    <t>APLICAÇÃO DE FUNDO SELADOR ACRÍLICO EM PAREDES, UMA DEMÃO</t>
  </si>
  <si>
    <t>TOMADA HEXAGONAL (DUPLA) 2P + T - 20A  (LINHA X OU EQUIVALENTE)</t>
  </si>
  <si>
    <t>TOMADA HEXAGONAL 2P + T - 10A - 250V (LINHA X OU EQUIVALENTE)</t>
  </si>
  <si>
    <t>TOMADA HEXAGONAL 2P + T - 20A - 250V (LINHA X OU EQUIVALENTE)</t>
  </si>
  <si>
    <t>5.2.4</t>
  </si>
  <si>
    <t>5.2.5</t>
  </si>
  <si>
    <t>PROJETO ""AS BUILT"" ARQUITETURA</t>
  </si>
  <si>
    <t>9.2</t>
  </si>
  <si>
    <t>PROJETO ""AS BUILT"" DE INSTALACOES</t>
  </si>
  <si>
    <t>4.8</t>
  </si>
  <si>
    <t>CABO DE COBRE FLEXÍVEL ISOLADO, 2,5 MM², ANTI-CHAMA 450/750 V, PARA CIRCUITOS TERMINAIS - FORNECIMENTO E INSTALAÇÃO</t>
  </si>
  <si>
    <t>CABO DE COBRE FLEXÍVEL ISOLADO, 4 MM², ANTI-CHAMA 450/750 V, PARA CIRCUITOS TERMINAIS - FORNECIMENTO E INSTALAÇÃO</t>
  </si>
  <si>
    <t>DISJUNTOR MONOPOLAR TIPO DIN, CORRENTE NOMINAL DE 25A - FORNECIMENTO E INSTALAÇÃO</t>
  </si>
  <si>
    <t>CABO ELETRÔNICO CATEGORIA 6, INSTALADO EM EDIFICAÇÃO INSTITUCIONAL - FORNECIMENTO E INSTALAÇÃO</t>
  </si>
  <si>
    <t>3.8</t>
  </si>
  <si>
    <t>3.9</t>
  </si>
  <si>
    <t>4.9</t>
  </si>
  <si>
    <t>4.10</t>
  </si>
  <si>
    <t>5.3.8</t>
  </si>
  <si>
    <t>APLICAÇÃO MANUAL DE PINTURA COM TINTA LÁTEX ACRÍLICA EM PAREDES, DUAS DEMÃOS - NAS CORES INDICADAS NO PROJETO ARQUITETÔNICO E MEMORIAL DESCRITIVO</t>
  </si>
  <si>
    <t>APLICAÇÃO DE FUNDO SELADOR ACRÍLICO EM TETO, UMA DEMÃO</t>
  </si>
  <si>
    <t>APLICAÇÃO MANUAL DE PINTURA COM TINTA LÁTEX ACRÍLICA EM TETO, DUAS DEMÃOS</t>
  </si>
  <si>
    <t>DISJUNTOR MONOPOLAR TIPO DIN, CORRENTE NOMINAL DE 10A - FORNECIMENTO E INSTALAÇÃO</t>
  </si>
  <si>
    <t>DISJUNTOR MONOPOLAR TIPO DIN, CORRENTE NOMINAL DE 16A - FORNECIMENTO E INSTALAÇÃO</t>
  </si>
  <si>
    <t>Nome do representante legal</t>
  </si>
  <si>
    <t>REMOÇÃO DE DISJUNTOR AUTOMÁTICO UNIPOLAR ATÉ 50A</t>
  </si>
  <si>
    <t>REMOÇÃO DE QUADRO DE DISTRIBUIÇÃO OU CAIXA DE PASSAGEM</t>
  </si>
  <si>
    <t>4.11</t>
  </si>
  <si>
    <t>4.12</t>
  </si>
  <si>
    <t>4.13</t>
  </si>
  <si>
    <t>5.2.6</t>
  </si>
  <si>
    <t>5.2.7</t>
  </si>
  <si>
    <t>INTERRUPTOR 2 SEÇÕES (LINHA X OU EQUIVALENTE)</t>
  </si>
  <si>
    <t>CABO DE COBRE FLEXÍVEL ISOLADO, 1,5 MM², ANTI-CHAMA 450/750 V, PARA CIRCUITOS TERMINAIS - FORNECIMENTO E INSTALAÇÃO</t>
  </si>
  <si>
    <t>ARMÁRIO PARA DML MULTIUSO 2 PORTAS MODELO: SÃO PAULO POLITORNO BRANCO OU SIMILAR DIMENSÕES:190 (A) X 90(L) X 45(P) CM</t>
  </si>
  <si>
    <t>Nome do responsável técnico</t>
  </si>
  <si>
    <t>PLANILHA DE CUSTOS E FORMAÇÃO DE PREÇOS</t>
  </si>
  <si>
    <t xml:space="preserve">Local: Inspetoria de Paranavaí CREA-PR </t>
  </si>
  <si>
    <t>Endereço: Rua João Batista Machado, nº 960, Paranavaí/PR.</t>
  </si>
  <si>
    <t>RETIRADA INTERRUPTORES E TOMADAS</t>
  </si>
  <si>
    <t>REVESTIMENTOS E ESQUADRIAS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</si>
  <si>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</si>
  <si>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</si>
  <si>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</si>
  <si>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</si>
  <si>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</si>
  <si>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</si>
  <si>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</si>
  <si>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</si>
  <si>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DEMOLIÇÃO DE REBOCO, COM ESPESSURA DE ATÉ 55MM, INCLUSIVE AFASTAMENTO</t>
  </si>
  <si>
    <t>RETIRADA DE ESQUADRIAS METÁLICAS</t>
  </si>
  <si>
    <t>REMOÇÃO DE PLACA EXISTENTE DA FACHADA</t>
  </si>
  <si>
    <t>RETIRADA DE PEITORIL DE MÁRMORE OU GRANITO</t>
  </si>
  <si>
    <t>REMOÇÃO DE SINALIZAÇÃO DE PISO</t>
  </si>
  <si>
    <t>RETIRADA CORTINAS EXISTENTES</t>
  </si>
  <si>
    <t>ARGAMASSA CIM./AREIA 1:5 COM ADITIV0 IMPERMEABILIZANTE</t>
  </si>
  <si>
    <t>REMOÇÃO DE CHAPAS E PERFIS DE DRYWALL, DE FORMA MANUAL, SEM REAPROVEITAMENTO</t>
  </si>
  <si>
    <t>DEMOLIÇÃO DE RODAPÉ CERÂMICO, DE FORMA MANUAL, SEM REAPROVEITAMENTO</t>
  </si>
  <si>
    <t>REMOÇÃO MANUAL DE FOLHA DE PORTA OU JANELA DE MADEIRA OU METÁLICA, COM REAPROVEITAMENTO, INCLUSIVE AFASTAMENTO E EMPILHAMENTO, EXCLUSIVE TRANSPORTE E RETIRADA DO MATERIAL REMOVIDO NÃO REAPROVEITÁVEL</t>
  </si>
  <si>
    <t>RETIRADA/DEMOLICAO DE PISO CERAMICO COM REMOCAO ENSACADA</t>
  </si>
  <si>
    <t>VEDAÇÃO E REVESTIMENTO</t>
  </si>
  <si>
    <t>3.10</t>
  </si>
  <si>
    <t>3.11</t>
  </si>
  <si>
    <t>3.12</t>
  </si>
  <si>
    <t>5.1.3</t>
  </si>
  <si>
    <t>5.1.4</t>
  </si>
  <si>
    <t>5.1.5</t>
  </si>
  <si>
    <t>5.1.6</t>
  </si>
  <si>
    <t>5.1.7</t>
  </si>
  <si>
    <t>5.4</t>
  </si>
  <si>
    <t>5.4.1</t>
  </si>
  <si>
    <t>5.5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</si>
  <si>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</si>
  <si>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</si>
  <si>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</si>
  <si>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</si>
  <si>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</si>
  <si>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</si>
  <si>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</si>
  <si>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</si>
  <si>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</si>
  <si>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MOBILIÁRIO E DECORAÇÃO</t>
  </si>
  <si>
    <t>6.6</t>
  </si>
  <si>
    <t>6.7</t>
  </si>
  <si>
    <t>6.8</t>
  </si>
  <si>
    <t>PREVENTIVO INCÊNDIO</t>
  </si>
  <si>
    <t>PISO PODOTÁTIL DE INOX, ALERTA, ESP. 5MM, PADRÃO NBR 9050:2020. CONFORME MEMORIAL DESCRITIVO, ASSENTAMENTO COM COLA DE CONTATO, INCLUSIVE FORNECIMENTO E INSTALAÇÃO</t>
  </si>
  <si>
    <t>PISO PODOTÁTIL DE INOX, DIRECIONAL, ESP. 5MM, PADRÃO NBR 9050:2020. CONFORME MEMORIAL DESCRITIVO, ASSENTAMENTO COM COLA DE CONTATO, INCLUSIVE FORNECIMENTO E INSTALAÇÃO</t>
  </si>
  <si>
    <t>PISO CERAMICO 45X45CM CARGO PLUS WHITE ELIANE</t>
  </si>
  <si>
    <t>PAREDE COM SISTEMA EM CHAPAS DE GESSO PARA DRYWALL, USO INTERNO, COM DUAS FACES SIMPLES E ESTRUTURA METÁLICA COM GUIAS DUPLAS, SEM VÃOS</t>
  </si>
  <si>
    <t>ARGAMASSA TRAÇO 1:3 (EM VOLUME DE CIMENTO E AREIA MÉDIA ÚMIDA) PARA CONTRAPISO, PREPARO MANUAL</t>
  </si>
  <si>
    <t>RODAPÉ SANTA LUZIA BRANCO 5CM DE ALTURA - FORNECIMENTO E INSTALAÇÃO</t>
  </si>
  <si>
    <t>ADAPTADO - PELÍCULA APLICADA NA PORTA DE VIDRO  - CONFORME PROJETO ARQUITETÔNICO E MEMORIAL DESCRITIVO</t>
  </si>
  <si>
    <t>CORTINA ROLÔ EM TELA SOLAR PROTEÇÃO SOLAR COM BANDÔ - CONFORME PROJETO ARQUITETÔNICO E MEMORIAL DESCRITIVO</t>
  </si>
  <si>
    <t>PELÍCULA TERMO SELETIVA 3M PRESTIGE 70 OU SIMILAR, INCOLOR, PARA FACHADAS EXTERNAS, COM CARACTERÍSTICAS DE REJEIÇÃO DE CALOR, CONTROLE DE LUMINOSIDADE E BLOQUEIO DE RAIOS INFRAVERMELHOS, BLOQUEIO UV MAIOR OU IGUAL A 99% E REDUÇÃO DO CALOR SOLAR MAIO QUE 90%- FORNECIMENTO E INSTALAÇÃO CONFORME PROJETO ARQUITETÔNICO E MEMORIAL DESCRITIVO. - APLICAÇÃO NA JANELA DA FACHADA CONFORME MEMORIAL DESCRITIVO</t>
  </si>
  <si>
    <t>JANELA BASCULANTE COM PARTE VIDRO FIXA – CONFORME PROJETO ARQUITETÔNICO – EM ALUMINIO COM PINTURA ELETROSTÁTICA COR BRANCA E VIDRO TEMPERADO 10MM TRANSPARENTE SIMILAR A EXISTENTE – FORNECIMENTO E INSTALAÇÃO</t>
  </si>
  <si>
    <t>PEITORIL EM GRANITO ICARAÍ POLIDO COM FRISO,  PARA JANELAS, ESPESSURA 2CM LARGURA ATÉ 20CM - FORNECIMENTO E INSTALAÇÃO</t>
  </si>
  <si>
    <t>PLACA PARA SINALIZAÇÃO DE FACHADA - FIXADA EM PAREDE, CONFECCIONADA EM  ACM - LETRA CAIXA EM PVC - FORNECIMENTO E INSTALAÇÃO  (CONFORME MEMORIAL DESCRITICO E PROJETO ARQUITETÔNICO)</t>
  </si>
  <si>
    <t>REMOÇÃO DE PINTURA EM ESQUADRIAS E FORROS DE MADEIRA - LIXA</t>
  </si>
  <si>
    <t>pç</t>
  </si>
  <si>
    <t>RECOLOCAÇÃO DE FOLHAS DE PORTA DE MADEIRA LEVE OU MÉDIA DE 80CM DE LARGURA, CONSIDERANDO REAPROVEITAMENTO DO MATERIAL</t>
  </si>
  <si>
    <t>PINTURA FUNDO NIVELADOR ALQUÍDICO BRANCO EM MADEIRA</t>
  </si>
  <si>
    <t>PINTURA TINTA DE ACABAMENTO (PIGMENTADA) ESMALTE SINTÉTICO ACETINADO EM MADEIRA, 2 DEMÃOS</t>
  </si>
  <si>
    <t>PINTURA VERNIZ (INCOLOR) ALQUÍDICO EM MADEIRA, USO INTERNO E EXTERNO, 2 DEMÃOS</t>
  </si>
  <si>
    <t>PORTA DE ABRIR COM MOLA HIDRÁULICA, EM VIDRO TEMPERADO, 80X210 CM, ESPESSURA 10MM, INCLUSIVE PUXADOR EM AÇO INOX DE 60CM E ACESSÓRIOS</t>
  </si>
  <si>
    <t>PRENDEDOR DE PORTA MAGNÉTICO EM ALUMÍNIO - FORNECIMENTO E INSTALAÇÃO</t>
  </si>
  <si>
    <t>TOMADA HEXAGONAL DUPLA 2P + T - 10A - 250V - SOBREPOR SIMILAR</t>
  </si>
  <si>
    <t>INTERRUPTOR SIMPLES 1 SEÇÃO E 1 TOMADA HEXAGONAL 2P + T - 10A CONJUGADOS - SOBREPOR OU SIMILAR</t>
  </si>
  <si>
    <t>CONDULETE DE PVC, TIPO X, PARA ELETRODUTO DE PVC DN 25 MM (3/4''), APARENTE - FORNECIMENTO E INSTALAÇÃO</t>
  </si>
  <si>
    <t>ABRAÇADEIRA METÁLICA TIPO D DE 3/4" E PARAFUSO DE FIXAÇÃO</t>
  </si>
  <si>
    <t>ELETRODUTO RÍGIDO ROSCÁVEL, PVC, DN 25 MM (3/4"), PARA CIRCUITOS TERMINAIS, INSTALADO EM FORRO - FORNECIMENTO E INSTALAÇÃO</t>
  </si>
  <si>
    <t>CURVA 90 GRAUS PARA ELETRODUTO, PVC, ROSCÁVEL, DN 25 MM (3/4"), PARA CIRCUITOS TERMINAIS, INSTALADA EM FORRO - FORNECIMENTO E INSTALAÇÃO</t>
  </si>
  <si>
    <t>LUVA PARA ELETRODUTO, PVC, ROSCÁVEL, DN 25 MM (3/4"), PARA CIRCUITOS TERMINAIS, INSTALADA EM FORRO - FORNECIMENTO E INSTALAÇÃO</t>
  </si>
  <si>
    <t>DISPOSITIVO PROTETOR DE SURTO 220V OU 127V, 20 KA - DPS</t>
  </si>
  <si>
    <t>DISJUNTOR DE PROTEÇÃO DIFERENCIAL RESIDUAL (DR), BIPOLAR, TIPO DIN, CORRENTE NOMINAL DE 25A, ALTA SENSIBILIDADE, CORRENTE DIFERENCIAL RESIDUAL NOMINAL COM ATUAÇÃO DE 30MA</t>
  </si>
  <si>
    <t>QUADRO DE DISTRIBUIÇÃO DE ENERGIA EM CHAPA DE AÇO GALVANIZADO, DE EMBUTIR, COM BARRAMENTO TRIFÁSICO, PARA 12 DISJUNTORES DIN 100A - FORNECIMENTO E INSTALAÇÃO</t>
  </si>
  <si>
    <t>DISJUNTOR BIPOLAR TIPO DIN, CORRENTE NOMINAL DE 16A - FORNECIMENTO E INSTALAÇÃO</t>
  </si>
  <si>
    <t>DISJUNTOR BIPOLAR TIPO DIN, CORRENTE NOMINAL DE 50A - FORNECIMENTO E INSTALAÇÃO</t>
  </si>
  <si>
    <t>LUMINÁRIA PLACA LED QUADRADA (EMBUTIR), COR BRANCA, BIVOLT, 48W (60X60 OU 62,5 X 62,5 CM) - CONFORME PROJETO ARQUITETÔNICO E MEMORIAL DESCRITIVO</t>
  </si>
  <si>
    <t>RACK SUSPENSO 8U COM VENTILAÇÃO, BANDEJA FIXA E RÉGUA DE TOMADAS - FORNECIMENTO E INSTALADO</t>
  </si>
  <si>
    <t>SWITCH - 24 PORTAS - INSTALADO</t>
  </si>
  <si>
    <t>PATCH PANEL 24 PORTAS CAT 6 19""</t>
  </si>
  <si>
    <t>TOMADA LÓGICA RJ-45 CAT. 6 (LINHA X OU EQUIVALENTE)</t>
  </si>
  <si>
    <t>CONJUNTO DE 3/4" (20MM) COM DUAS (2) TOMADA DE DADOS OU TELEFONIA (CONECTOR RJ45 CAT.6E OU RJ11) E PLACA DE DOIS (2) POSTOS, INCLUSIVE FORNECIMENTO, INSTALAÇÃO, SUPORTE, MÓDULO E PLACA - LINHA X OU EQUIVALENTE</t>
  </si>
  <si>
    <t>CONDULETE DE PVC, TIPO X, PARA ELETRODUTO DE PVC SOLDÁVEL DN 25 MM (3/4''), APARENTE - FORNECIMENTO E INSTALAÇÃO</t>
  </si>
  <si>
    <t>LIXEIRA INOX COM PEDAL DUPLA E BALDE INTERNO REMOVIVEL CAPACIDADE: 2x15 L - CONFORME PROJETO ARQUITETÔNICO E MEMORIAL DESCRITIVO</t>
  </si>
  <si>
    <t>ARMÁRIO GABINETE SUPORTE PARA FRIGOBAR MDF BLANCHE ARAUCO OU SIMILAR COM GAVETA COM CORREDIÇAS TELESCÓPICA CONFORME MEMORIAL DESCRITIVO E PROJETO ARQUITETÔNICO (64x60x95cm)</t>
  </si>
  <si>
    <t>CASCA DE PINUS - FORNECIMENTO E COLOCAÇÃO</t>
  </si>
  <si>
    <t>kg</t>
  </si>
  <si>
    <t>CACHEPÔ EM POLIETILENO QUADRADO PRETO 50X50CM - FORNECIMENTO E INSTALAÇÃO</t>
  </si>
  <si>
    <t>ÁRVORE ARTIFICIAL (BAMBU), ALTURA DE 150CM, TOQUE REAL - FORNECIMENTO E INSTALAÇÃO</t>
  </si>
  <si>
    <t>PLACA DO BRASÃO DO CREA-PR CONFORME A ESPECIFICAÇÃO EM PROJETO - FORNECIMENTO E INSTALAÇÃO</t>
  </si>
  <si>
    <t>LUMINÁRIA DE EMERGÊNCIA, COM 30 LÂMPADAS LED DE 2 W, SEM REATOR - FORNECIMENTO E INSTALAÇÃO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</si>
</sst>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"/>
    <numFmt numFmtId="166" formatCode="#,##0.00\ ;[Red]\(#,##0.00\)"/>
    <numFmt numFmtId="167" formatCode="#,##0.00\ ;[Red]#,##0.00"/>
    <numFmt numFmtId="168" formatCode="mm/yy"/>
    <numFmt numFmtId="169" formatCode="_-&quot;R$ &quot;* #,##0.00_-;&quot;-R$ &quot;* #,##0.00_-;_-&quot;R$ &quot;* \-??_-;_-@_-"/>
    <numFmt numFmtId="170" formatCode="_-* #,##0.00_-;\-* #,##0.00_-;_-* \-??_-;_-@_-"/>
    <numFmt numFmtId="171" formatCode="_(* #,##0.00_);_(* \(#,##0.00\);_(* \-??_);_(@_)"/>
    <numFmt numFmtId="172" formatCode="#,##0.00\ ;&quot; (&quot;#,##0.00\);&quot; -&quot;#\ ;@\ "/>
    <numFmt numFmtId="173" formatCode="#."/>
    <numFmt numFmtId="174" formatCode="&quot;N$&quot;#,##0_);\(&quot;N$&quot;#,##0\)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_([$€-2]* #,##0.00_);_([$€-2]* \(#,##0.00\);_([$€-2]* &quot;-&quot;??_)"/>
    <numFmt numFmtId="178" formatCode="_ * #,##0_ ;_ * \-#,##0_ ;_ * &quot;-&quot;_ ;_ @_ "/>
    <numFmt numFmtId="179" formatCode="_ * #,##0.00_ ;_ * \-#,##0.00_ ;_ * &quot;-&quot;??_ ;_ @_ "/>
    <numFmt numFmtId="180" formatCode="#,##0.00;[Red]\-#,##0.00;"/>
    <numFmt numFmtId="181" formatCode="_ &quot;S/&quot;* #,##0_ ;_ &quot;S/&quot;* \-#,##0_ ;_ &quot;S/&quot;* &quot;-&quot;_ ;_ @_ "/>
    <numFmt numFmtId="182" formatCode="_ &quot;S/&quot;* #,##0.00_ ;_ &quot;S/&quot;* \-#,##0.00_ ;_ &quot;S/&quot;* &quot;-&quot;??_ ;_ @_ "/>
    <numFmt numFmtId="183" formatCode="0.0000000"/>
    <numFmt numFmtId="184" formatCode="_-[$R$-416]\ * #,##0.00_-;\-[$R$-416]\ * #,##0.00_-;_-[$R$-416]\ * &quot;-&quot;??_-;_-@_-"/>
    <numFmt numFmtId="185" formatCode="#,##0.00&quot; &quot;;&quot; (&quot;#,##0.00&quot;)&quot;;&quot; -&quot;#&quot; &quot;;@&quot; &quot;"/>
    <numFmt numFmtId="186" formatCode="#,##0.00&quot; &quot;;&quot;-&quot;#,##0.00&quot; &quot;;&quot; -&quot;#&quot; &quot;;@&quot; &quot;"/>
    <numFmt numFmtId="187" formatCode="[$R$-416]&quot; &quot;#,##0.00;[Red]&quot;-&quot;[$R$-416]&quot; &quot;#,##0.00"/>
    <numFmt numFmtId="188" formatCode="00"/>
    <numFmt numFmtId="189" formatCode="#,##0.00_);[Red]\-#,##0.00;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04"/>
    </font>
    <font>
      <sz val="12"/>
      <color indexed="8"/>
      <name val="Arial"/>
      <family val="2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9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10"/>
      <name val="MS Sans Serif"/>
      <family val="2"/>
    </font>
    <font>
      <sz val="10"/>
      <name val="Geneva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20"/>
      <name val="Arial"/>
      <family val="2"/>
    </font>
    <font>
      <b/>
      <sz val="12"/>
      <name val="Helv"/>
    </font>
    <font>
      <b/>
      <sz val="1"/>
      <color indexed="16"/>
      <name val="Courier"/>
      <family val="3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8"/>
      <name val="Times New Roman"/>
      <family val="1"/>
    </font>
    <font>
      <sz val="8"/>
      <name val="Helv"/>
    </font>
    <font>
      <sz val="1"/>
      <color indexed="18"/>
      <name val="Courier"/>
      <family val="3"/>
    </font>
    <font>
      <sz val="10"/>
      <name val="Helv"/>
      <charset val="204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u/>
      <sz val="9.9"/>
      <color theme="10"/>
      <name val="Calibri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indexed="8"/>
      <name val="Arial"/>
      <family val="2"/>
    </font>
    <font>
      <b/>
      <u/>
      <sz val="12"/>
      <color indexed="8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2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499984740745262"/>
        <bgColor indexed="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2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7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3" fillId="0" borderId="0" applyNumberFormat="0" applyBorder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2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6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0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0" borderId="0" applyNumberFormat="0" applyBorder="0" applyAlignment="0" applyProtection="0"/>
    <xf numFmtId="0" fontId="22" fillId="6" borderId="0" applyNumberFormat="0" applyBorder="0" applyAlignment="0" applyProtection="0"/>
    <xf numFmtId="0" fontId="22" fillId="31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32" borderId="0" applyNumberFormat="0" applyBorder="0" applyAlignment="0" applyProtection="0"/>
    <xf numFmtId="0" fontId="53" fillId="0" borderId="0" applyNumberFormat="0" applyBorder="0" applyProtection="0"/>
    <xf numFmtId="0" fontId="12" fillId="6" borderId="0" applyNumberFormat="0" applyBorder="0" applyAlignment="0" applyProtection="0"/>
    <xf numFmtId="0" fontId="12" fillId="13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34" borderId="4"/>
    <xf numFmtId="0" fontId="23" fillId="34" borderId="4" applyNumberFormat="0" applyAlignment="0" applyProtection="0"/>
    <xf numFmtId="0" fontId="23" fillId="34" borderId="4" applyNumberFormat="0" applyAlignment="0" applyProtection="0"/>
    <xf numFmtId="0" fontId="23" fillId="34" borderId="4" applyNumberFormat="0" applyAlignment="0" applyProtection="0"/>
    <xf numFmtId="0" fontId="17" fillId="33" borderId="4" applyNumberFormat="0" applyAlignment="0" applyProtection="0"/>
    <xf numFmtId="0" fontId="17" fillId="33" borderId="4" applyNumberFormat="0" applyAlignment="0" applyProtection="0"/>
    <xf numFmtId="0" fontId="17" fillId="33" borderId="4" applyNumberFormat="0" applyAlignment="0" applyProtection="0"/>
    <xf numFmtId="0" fontId="23" fillId="34" borderId="4" applyNumberFormat="0" applyAlignment="0" applyProtection="0"/>
    <xf numFmtId="0" fontId="17" fillId="33" borderId="4" applyNumberFormat="0" applyAlignment="0" applyProtection="0"/>
    <xf numFmtId="0" fontId="23" fillId="35" borderId="4" applyNumberFormat="0" applyAlignment="0" applyProtection="0"/>
    <xf numFmtId="0" fontId="23" fillId="35" borderId="4" applyNumberFormat="0" applyAlignment="0" applyProtection="0"/>
    <xf numFmtId="0" fontId="23" fillId="35" borderId="4" applyNumberFormat="0" applyAlignment="0" applyProtection="0"/>
    <xf numFmtId="0" fontId="32" fillId="0" borderId="0"/>
    <xf numFmtId="0" fontId="19" fillId="36" borderId="5" applyNumberFormat="0" applyAlignment="0" applyProtection="0"/>
    <xf numFmtId="0" fontId="19" fillId="37" borderId="5" applyNumberFormat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18" fillId="0" borderId="7" applyNumberFormat="0" applyFill="0" applyAlignment="0" applyProtection="0"/>
    <xf numFmtId="0" fontId="33" fillId="0" borderId="6" applyNumberFormat="0" applyFill="0" applyAlignment="0" applyProtection="0"/>
    <xf numFmtId="173" fontId="34" fillId="0" borderId="0">
      <protection locked="0"/>
    </xf>
    <xf numFmtId="38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173" fontId="34" fillId="0" borderId="0">
      <protection locked="0"/>
    </xf>
    <xf numFmtId="0" fontId="37" fillId="0" borderId="0"/>
    <xf numFmtId="0" fontId="38" fillId="0" borderId="0"/>
    <xf numFmtId="0" fontId="37" fillId="0" borderId="0"/>
    <xf numFmtId="0" fontId="38" fillId="0" borderId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173" fontId="34" fillId="0" borderId="0">
      <protection locked="0"/>
    </xf>
    <xf numFmtId="174" fontId="4" fillId="0" borderId="0">
      <alignment horizontal="center"/>
    </xf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3" fontId="34" fillId="0" borderId="0">
      <protection locked="0"/>
    </xf>
    <xf numFmtId="173" fontId="34" fillId="0" borderId="0">
      <protection locked="0"/>
    </xf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29" borderId="0" applyNumberFormat="0" applyBorder="0" applyAlignment="0" applyProtection="0"/>
    <xf numFmtId="0" fontId="22" fillId="43" borderId="0" applyNumberFormat="0" applyBorder="0" applyAlignment="0" applyProtection="0"/>
    <xf numFmtId="0" fontId="22" fillId="18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46" borderId="0" applyNumberFormat="0" applyBorder="0" applyAlignment="0" applyProtection="0"/>
    <xf numFmtId="0" fontId="15" fillId="47" borderId="4"/>
    <xf numFmtId="0" fontId="15" fillId="16" borderId="4" applyNumberFormat="0" applyAlignment="0" applyProtection="0"/>
    <xf numFmtId="0" fontId="15" fillId="16" borderId="4" applyNumberFormat="0" applyAlignment="0" applyProtection="0"/>
    <xf numFmtId="0" fontId="15" fillId="16" borderId="4" applyNumberFormat="0" applyAlignment="0" applyProtection="0"/>
    <xf numFmtId="0" fontId="15" fillId="21" borderId="4" applyNumberFormat="0" applyAlignment="0" applyProtection="0"/>
    <xf numFmtId="0" fontId="15" fillId="21" borderId="4" applyNumberFormat="0" applyAlignment="0" applyProtection="0"/>
    <xf numFmtId="0" fontId="15" fillId="21" borderId="4" applyNumberFormat="0" applyAlignment="0" applyProtection="0"/>
    <xf numFmtId="0" fontId="15" fillId="16" borderId="4" applyNumberFormat="0" applyAlignment="0" applyProtection="0"/>
    <xf numFmtId="0" fontId="15" fillId="21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6" fillId="1" borderId="8" applyFont="0" applyFill="0" applyBorder="0" applyAlignment="0">
      <alignment horizontal="center" vertical="center"/>
    </xf>
    <xf numFmtId="0" fontId="24" fillId="0" borderId="0"/>
    <xf numFmtId="0" fontId="51" fillId="0" borderId="0"/>
    <xf numFmtId="0" fontId="51" fillId="0" borderId="0"/>
    <xf numFmtId="177" fontId="4" fillId="0" borderId="0" applyFont="0" applyFill="0" applyBorder="0" applyAlignment="0" applyProtection="0"/>
    <xf numFmtId="171" fontId="2" fillId="0" borderId="0"/>
    <xf numFmtId="171" fontId="4" fillId="0" borderId="0"/>
    <xf numFmtId="171" fontId="2" fillId="0" borderId="0"/>
    <xf numFmtId="171" fontId="4" fillId="0" borderId="0"/>
    <xf numFmtId="171" fontId="4" fillId="0" borderId="0"/>
    <xf numFmtId="171" fontId="4" fillId="0" borderId="0"/>
    <xf numFmtId="185" fontId="53" fillId="0" borderId="0" applyBorder="0" applyProtection="0"/>
    <xf numFmtId="185" fontId="53" fillId="0" borderId="0" applyBorder="0" applyProtection="0"/>
    <xf numFmtId="0" fontId="2" fillId="0" borderId="0"/>
    <xf numFmtId="0" fontId="53" fillId="0" borderId="0" applyNumberFormat="0" applyBorder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4" fillId="0" borderId="0" applyNumberFormat="0" applyBorder="0" applyProtection="0"/>
    <xf numFmtId="0" fontId="2" fillId="0" borderId="0"/>
    <xf numFmtId="186" fontId="54" fillId="0" borderId="0" applyBorder="0" applyProtection="0"/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73" fontId="34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38" fontId="3" fillId="48" borderId="0" applyNumberFormat="0" applyBorder="0" applyAlignment="0" applyProtection="0"/>
    <xf numFmtId="0" fontId="42" fillId="0" borderId="0">
      <alignment horizontal="left"/>
    </xf>
    <xf numFmtId="0" fontId="55" fillId="0" borderId="0" applyNumberFormat="0" applyBorder="0" applyProtection="0">
      <alignment horizontal="center"/>
    </xf>
    <xf numFmtId="173" fontId="43" fillId="0" borderId="0">
      <protection locked="0"/>
    </xf>
    <xf numFmtId="173" fontId="43" fillId="0" borderId="0">
      <protection locked="0"/>
    </xf>
    <xf numFmtId="0" fontId="55" fillId="0" borderId="0" applyNumberFormat="0" applyBorder="0" applyProtection="0">
      <alignment horizontal="center" textRotation="90"/>
    </xf>
    <xf numFmtId="0" fontId="56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10" fontId="3" fillId="48" borderId="9" applyNumberFormat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4" fillId="0" borderId="1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4" fillId="0" borderId="0"/>
    <xf numFmtId="169" fontId="4" fillId="0" borderId="0"/>
    <xf numFmtId="44" fontId="4" fillId="0" borderId="0" applyFill="0" applyBorder="0" applyAlignment="0" applyProtection="0"/>
    <xf numFmtId="44" fontId="2" fillId="0" borderId="0" applyFont="0" applyFill="0" applyBorder="0" applyAlignment="0" applyProtection="0"/>
    <xf numFmtId="169" fontId="4" fillId="0" borderId="0"/>
    <xf numFmtId="44" fontId="4" fillId="0" borderId="0" applyFill="0" applyBorder="0" applyAlignment="0" applyProtection="0"/>
    <xf numFmtId="40" fontId="2" fillId="0" borderId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44" fontId="4" fillId="0" borderId="0" applyFill="0" applyBorder="0" applyAlignment="0" applyProtection="0"/>
    <xf numFmtId="169" fontId="4" fillId="0" borderId="0"/>
    <xf numFmtId="44" fontId="4" fillId="0" borderId="0" applyFill="0" applyBorder="0" applyAlignment="0" applyProtection="0"/>
    <xf numFmtId="169" fontId="2" fillId="0" borderId="0"/>
    <xf numFmtId="169" fontId="4" fillId="0" borderId="0"/>
    <xf numFmtId="44" fontId="4" fillId="0" borderId="0" applyFill="0" applyBorder="0" applyAlignment="0" applyProtection="0"/>
    <xf numFmtId="44" fontId="4" fillId="0" borderId="0" applyFill="0" applyBorder="0" applyAlignment="0" applyProtection="0"/>
    <xf numFmtId="169" fontId="2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9" fontId="2" fillId="0" borderId="0"/>
    <xf numFmtId="169" fontId="2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39" fillId="0" borderId="0">
      <protection locked="0"/>
    </xf>
    <xf numFmtId="0" fontId="14" fillId="21" borderId="0" applyNumberFormat="0" applyBorder="0" applyAlignment="0" applyProtection="0"/>
    <xf numFmtId="0" fontId="45" fillId="49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37" fontId="46" fillId="0" borderId="0"/>
    <xf numFmtId="183" fontId="4" fillId="0" borderId="0"/>
    <xf numFmtId="0" fontId="25" fillId="0" borderId="0"/>
    <xf numFmtId="0" fontId="25" fillId="0" borderId="0"/>
    <xf numFmtId="0" fontId="25" fillId="0" borderId="0"/>
    <xf numFmtId="0" fontId="57" fillId="0" borderId="0"/>
    <xf numFmtId="0" fontId="2" fillId="0" borderId="0"/>
    <xf numFmtId="0" fontId="57" fillId="0" borderId="0"/>
    <xf numFmtId="0" fontId="2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ont="0" applyFill="0" applyBorder="0" applyAlignment="0" applyProtection="0"/>
    <xf numFmtId="0" fontId="58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57" fillId="0" borderId="0"/>
    <xf numFmtId="0" fontId="4" fillId="0" borderId="0"/>
    <xf numFmtId="0" fontId="25" fillId="0" borderId="0"/>
    <xf numFmtId="0" fontId="25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2" fillId="50" borderId="11"/>
    <xf numFmtId="0" fontId="2" fillId="51" borderId="11" applyNumberFormat="0" applyAlignment="0" applyProtection="0"/>
    <xf numFmtId="0" fontId="2" fillId="51" borderId="11" applyNumberFormat="0" applyAlignment="0" applyProtection="0"/>
    <xf numFmtId="0" fontId="2" fillId="51" borderId="11" applyNumberFormat="0" applyAlignment="0" applyProtection="0"/>
    <xf numFmtId="0" fontId="4" fillId="12" borderId="11" applyNumberFormat="0" applyFont="0" applyAlignment="0" applyProtection="0"/>
    <xf numFmtId="0" fontId="4" fillId="12" borderId="11" applyNumberFormat="0" applyFont="0" applyAlignment="0" applyProtection="0"/>
    <xf numFmtId="0" fontId="4" fillId="12" borderId="11" applyNumberFormat="0" applyFont="0" applyAlignment="0" applyProtection="0"/>
    <xf numFmtId="0" fontId="2" fillId="51" borderId="11" applyNumberFormat="0" applyAlignment="0" applyProtection="0"/>
    <xf numFmtId="0" fontId="4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0" fontId="2" fillId="12" borderId="11" applyNumberFormat="0" applyFont="0" applyAlignment="0" applyProtection="0"/>
    <xf numFmtId="173" fontId="34" fillId="0" borderId="0">
      <protection locked="0"/>
    </xf>
    <xf numFmtId="10" fontId="4" fillId="0" borderId="0" applyFont="0" applyFill="0" applyBorder="0" applyAlignment="0" applyProtection="0"/>
    <xf numFmtId="9" fontId="2" fillId="0" borderId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12" applyNumberFormat="0" applyFont="0" applyBorder="0" applyAlignment="0"/>
    <xf numFmtId="9" fontId="4" fillId="0" borderId="0"/>
    <xf numFmtId="9" fontId="4" fillId="0" borderId="0" applyFill="0" applyBorder="0" applyAlignment="0" applyProtection="0"/>
    <xf numFmtId="9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/>
    <xf numFmtId="9" fontId="4" fillId="0" borderId="0" applyFont="0" applyFill="0" applyBorder="0" applyAlignment="0" applyProtection="0"/>
    <xf numFmtId="9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39" fillId="0" borderId="0">
      <protection locked="0"/>
    </xf>
    <xf numFmtId="0" fontId="59" fillId="0" borderId="0" applyNumberFormat="0" applyBorder="0" applyProtection="0"/>
    <xf numFmtId="187" fontId="59" fillId="0" borderId="0" applyBorder="0" applyProtection="0"/>
    <xf numFmtId="38" fontId="49" fillId="0" borderId="0"/>
    <xf numFmtId="0" fontId="16" fillId="34" borderId="13"/>
    <xf numFmtId="0" fontId="16" fillId="34" borderId="13" applyNumberFormat="0" applyAlignment="0" applyProtection="0"/>
    <xf numFmtId="0" fontId="16" fillId="34" borderId="13" applyNumberFormat="0" applyAlignment="0" applyProtection="0"/>
    <xf numFmtId="0" fontId="16" fillId="34" borderId="13" applyNumberFormat="0" applyAlignment="0" applyProtection="0"/>
    <xf numFmtId="0" fontId="16" fillId="33" borderId="13" applyNumberFormat="0" applyAlignment="0" applyProtection="0"/>
    <xf numFmtId="0" fontId="16" fillId="33" borderId="13" applyNumberFormat="0" applyAlignment="0" applyProtection="0"/>
    <xf numFmtId="0" fontId="16" fillId="33" borderId="13" applyNumberFormat="0" applyAlignment="0" applyProtection="0"/>
    <xf numFmtId="0" fontId="16" fillId="34" borderId="13" applyNumberFormat="0" applyAlignment="0" applyProtection="0"/>
    <xf numFmtId="0" fontId="16" fillId="33" borderId="13" applyNumberFormat="0" applyAlignment="0" applyProtection="0"/>
    <xf numFmtId="0" fontId="16" fillId="35" borderId="13" applyNumberFormat="0" applyAlignment="0" applyProtection="0"/>
    <xf numFmtId="0" fontId="16" fillId="35" borderId="13" applyNumberFormat="0" applyAlignment="0" applyProtection="0"/>
    <xf numFmtId="0" fontId="16" fillId="35" borderId="13" applyNumberFormat="0" applyAlignment="0" applyProtection="0"/>
    <xf numFmtId="173" fontId="50" fillId="0" borderId="0">
      <protection locked="0"/>
    </xf>
    <xf numFmtId="17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ill="0" applyBorder="0" applyAlignment="0" applyProtection="0"/>
    <xf numFmtId="165" fontId="4" fillId="0" borderId="0"/>
    <xf numFmtId="165" fontId="4" fillId="0" borderId="0"/>
    <xf numFmtId="165" fontId="4" fillId="0" borderId="0" applyFill="0" applyBorder="0" applyAlignment="0" applyProtection="0"/>
    <xf numFmtId="43" fontId="2" fillId="0" borderId="0" applyFont="0" applyFill="0" applyBorder="0" applyAlignment="0" applyProtection="0"/>
    <xf numFmtId="165" fontId="4" fillId="0" borderId="0"/>
    <xf numFmtId="165" fontId="4" fillId="0" borderId="0" applyFill="0" applyBorder="0" applyAlignment="0" applyProtection="0"/>
    <xf numFmtId="171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/>
    <xf numFmtId="165" fontId="4" fillId="0" borderId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71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185" fontId="53" fillId="0" borderId="0" applyBorder="0" applyProtection="0"/>
    <xf numFmtId="165" fontId="4" fillId="0" borderId="0" applyFill="0" applyBorder="0" applyAlignment="0" applyProtection="0"/>
    <xf numFmtId="171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ill="0" applyBorder="0" applyAlignment="0" applyProtection="0"/>
    <xf numFmtId="172" fontId="4" fillId="0" borderId="0"/>
    <xf numFmtId="172" fontId="4" fillId="0" borderId="0" applyFill="0" applyBorder="0" applyAlignment="0" applyProtection="0"/>
    <xf numFmtId="0" fontId="44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29" fillId="0" borderId="1" applyNumberFormat="0" applyFill="0" applyAlignment="0" applyProtection="0"/>
    <xf numFmtId="0" fontId="10" fillId="0" borderId="15" applyNumberFormat="0" applyFill="0" applyAlignment="0" applyProtection="0"/>
    <xf numFmtId="0" fontId="30" fillId="0" borderId="2" applyNumberFormat="0" applyFill="0" applyAlignment="0" applyProtection="0"/>
    <xf numFmtId="0" fontId="11" fillId="0" borderId="16" applyNumberFormat="0" applyFill="0" applyAlignment="0" applyProtection="0"/>
    <xf numFmtId="0" fontId="3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7" fillId="0" borderId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18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19" fillId="36" borderId="5" applyNumberFormat="0" applyAlignment="0" applyProtection="0"/>
    <xf numFmtId="0" fontId="19" fillId="36" borderId="5" applyNumberFormat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" fillId="0" borderId="0"/>
    <xf numFmtId="170" fontId="2" fillId="0" borderId="0"/>
    <xf numFmtId="171" fontId="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" fillId="0" borderId="0"/>
    <xf numFmtId="170" fontId="2" fillId="0" borderId="0"/>
    <xf numFmtId="170" fontId="2" fillId="0" borderId="0"/>
    <xf numFmtId="170" fontId="2" fillId="0" borderId="0"/>
    <xf numFmtId="43" fontId="25" fillId="0" borderId="0" applyFont="0" applyFill="0" applyBorder="0" applyAlignment="0" applyProtection="0"/>
    <xf numFmtId="17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17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" fillId="0" borderId="0"/>
    <xf numFmtId="172" fontId="4" fillId="0" borderId="0" applyFill="0" applyBorder="0" applyAlignment="0" applyProtection="0"/>
    <xf numFmtId="43" fontId="2" fillId="0" borderId="0" applyFont="0" applyFill="0" applyBorder="0" applyAlignment="0" applyProtection="0"/>
    <xf numFmtId="17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64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1" fontId="5" fillId="48" borderId="0" xfId="685" applyNumberFormat="1" applyFont="1" applyFill="1" applyBorder="1" applyAlignment="1" applyProtection="1">
      <alignment horizontal="center" vertical="center"/>
    </xf>
    <xf numFmtId="1" fontId="5" fillId="55" borderId="0" xfId="685" applyNumberFormat="1" applyFont="1" applyFill="1" applyBorder="1" applyAlignment="1" applyProtection="1">
      <alignment horizontal="center" vertical="center"/>
    </xf>
    <xf numFmtId="4" fontId="5" fillId="58" borderId="20" xfId="770" applyNumberFormat="1" applyFont="1" applyFill="1" applyBorder="1" applyAlignment="1" applyProtection="1">
      <alignment vertical="center"/>
      <protection locked="0"/>
    </xf>
    <xf numFmtId="4" fontId="5" fillId="59" borderId="37" xfId="770" applyNumberFormat="1" applyFont="1" applyFill="1" applyBorder="1" applyAlignment="1" applyProtection="1">
      <alignment vertical="center"/>
      <protection locked="0"/>
    </xf>
    <xf numFmtId="4" fontId="5" fillId="58" borderId="37" xfId="770" applyNumberFormat="1" applyFont="1" applyFill="1" applyBorder="1" applyAlignment="1" applyProtection="1">
      <alignment vertical="center"/>
      <protection locked="0"/>
    </xf>
    <xf numFmtId="4" fontId="5" fillId="59" borderId="19" xfId="770" applyNumberFormat="1" applyFont="1" applyFill="1" applyBorder="1" applyAlignment="1" applyProtection="1">
      <alignment vertical="center"/>
      <protection locked="0"/>
    </xf>
    <xf numFmtId="4" fontId="5" fillId="59" borderId="20" xfId="770" applyNumberFormat="1" applyFont="1" applyFill="1" applyBorder="1" applyAlignment="1" applyProtection="1">
      <alignment vertical="center"/>
      <protection locked="0"/>
    </xf>
    <xf numFmtId="10" fontId="66" fillId="58" borderId="9" xfId="772" applyNumberFormat="1" applyFont="1" applyFill="1" applyBorder="1" applyAlignment="1" applyProtection="1">
      <alignment horizontal="center" vertical="center" wrapText="1"/>
      <protection locked="0"/>
    </xf>
    <xf numFmtId="0" fontId="63" fillId="56" borderId="0" xfId="0" applyFont="1" applyFill="1" applyAlignment="1">
      <alignment horizontal="center"/>
    </xf>
    <xf numFmtId="0" fontId="63" fillId="55" borderId="0" xfId="0" applyFont="1" applyFill="1"/>
    <xf numFmtId="0" fontId="0" fillId="55" borderId="0" xfId="0" applyFill="1"/>
    <xf numFmtId="0" fontId="0" fillId="56" borderId="0" xfId="0" applyFill="1"/>
    <xf numFmtId="0" fontId="65" fillId="60" borderId="9" xfId="0" applyFont="1" applyFill="1" applyBorder="1" applyAlignment="1">
      <alignment horizontal="center" vertical="center" wrapText="1"/>
    </xf>
    <xf numFmtId="0" fontId="65" fillId="60" borderId="9" xfId="0" applyFont="1" applyFill="1" applyBorder="1" applyAlignment="1">
      <alignment horizontal="justify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justify" vertical="center" wrapText="1"/>
    </xf>
    <xf numFmtId="0" fontId="65" fillId="56" borderId="9" xfId="0" applyFont="1" applyFill="1" applyBorder="1" applyAlignment="1">
      <alignment horizontal="center" vertical="center" wrapText="1"/>
    </xf>
    <xf numFmtId="0" fontId="65" fillId="56" borderId="9" xfId="0" applyFont="1" applyFill="1" applyBorder="1" applyAlignment="1">
      <alignment horizontal="justify" vertical="center" wrapText="1"/>
    </xf>
    <xf numFmtId="0" fontId="65" fillId="0" borderId="9" xfId="0" applyFont="1" applyBorder="1" applyAlignment="1">
      <alignment vertical="center" wrapText="1"/>
    </xf>
    <xf numFmtId="0" fontId="60" fillId="57" borderId="0" xfId="770" applyFont="1" applyFill="1" applyAlignment="1">
      <alignment horizontal="left" vertical="center"/>
    </xf>
    <xf numFmtId="168" fontId="7" fillId="57" borderId="0" xfId="770" applyNumberFormat="1" applyFont="1" applyFill="1" applyAlignment="1">
      <alignment horizontal="left" vertical="center" wrapText="1"/>
    </xf>
    <xf numFmtId="167" fontId="7" fillId="57" borderId="0" xfId="770" applyNumberFormat="1" applyFont="1" applyFill="1" applyAlignment="1">
      <alignment horizontal="left" vertical="center"/>
    </xf>
    <xf numFmtId="2" fontId="7" fillId="57" borderId="0" xfId="770" applyNumberFormat="1" applyFont="1" applyFill="1" applyAlignment="1">
      <alignment vertical="center"/>
    </xf>
    <xf numFmtId="167" fontId="7" fillId="57" borderId="22" xfId="770" applyNumberFormat="1" applyFont="1" applyFill="1" applyBorder="1" applyAlignment="1">
      <alignment horizontal="center" vertical="center"/>
    </xf>
    <xf numFmtId="10" fontId="5" fillId="57" borderId="23" xfId="771" applyNumberFormat="1" applyFont="1" applyFill="1" applyBorder="1" applyAlignment="1" applyProtection="1">
      <alignment horizontal="center" vertical="center"/>
    </xf>
    <xf numFmtId="1" fontId="7" fillId="57" borderId="0" xfId="770" applyNumberFormat="1" applyFont="1" applyFill="1" applyAlignment="1">
      <alignment vertical="center"/>
    </xf>
    <xf numFmtId="167" fontId="7" fillId="57" borderId="0" xfId="770" applyNumberFormat="1" applyFont="1" applyFill="1" applyAlignment="1">
      <alignment horizontal="center" vertical="center"/>
    </xf>
    <xf numFmtId="0" fontId="28" fillId="0" borderId="0" xfId="770" applyFont="1"/>
    <xf numFmtId="0" fontId="5" fillId="52" borderId="0" xfId="770" applyFont="1" applyFill="1" applyAlignment="1">
      <alignment horizontal="justify" vertical="center" wrapText="1"/>
    </xf>
    <xf numFmtId="0" fontId="5" fillId="52" borderId="0" xfId="770" applyFont="1" applyFill="1" applyAlignment="1">
      <alignment horizontal="center" vertical="center"/>
    </xf>
    <xf numFmtId="2" fontId="5" fillId="52" borderId="0" xfId="770" applyNumberFormat="1" applyFont="1" applyFill="1" applyAlignment="1">
      <alignment horizontal="center" vertical="center"/>
    </xf>
    <xf numFmtId="2" fontId="5" fillId="52" borderId="0" xfId="770" applyNumberFormat="1" applyFont="1" applyFill="1" applyAlignment="1">
      <alignment horizontal="right" vertical="center"/>
    </xf>
    <xf numFmtId="2" fontId="7" fillId="52" borderId="21" xfId="770" applyNumberFormat="1" applyFont="1" applyFill="1" applyBorder="1" applyAlignment="1">
      <alignment horizontal="center" vertical="center" wrapText="1"/>
    </xf>
    <xf numFmtId="0" fontId="0" fillId="55" borderId="24" xfId="0" applyFill="1" applyBorder="1"/>
    <xf numFmtId="49" fontId="7" fillId="53" borderId="9" xfId="770" applyNumberFormat="1" applyFont="1" applyFill="1" applyBorder="1" applyAlignment="1">
      <alignment horizontal="center" vertical="center"/>
    </xf>
    <xf numFmtId="166" fontId="7" fillId="53" borderId="9" xfId="770" applyNumberFormat="1" applyFont="1" applyFill="1" applyBorder="1" applyAlignment="1">
      <alignment horizontal="left" vertical="justify" wrapText="1"/>
    </xf>
    <xf numFmtId="4" fontId="7" fillId="53" borderId="9" xfId="770" applyNumberFormat="1" applyFont="1" applyFill="1" applyBorder="1" applyAlignment="1">
      <alignment horizontal="right" vertical="center"/>
    </xf>
    <xf numFmtId="0" fontId="5" fillId="56" borderId="37" xfId="684" applyNumberFormat="1" applyFont="1" applyFill="1" applyBorder="1" applyAlignment="1">
      <alignment horizontal="center" vertical="center"/>
    </xf>
    <xf numFmtId="4" fontId="5" fillId="0" borderId="20" xfId="770" applyNumberFormat="1" applyFont="1" applyBorder="1" applyAlignment="1">
      <alignment horizontal="right" vertical="center"/>
    </xf>
    <xf numFmtId="4" fontId="5" fillId="0" borderId="37" xfId="770" applyNumberFormat="1" applyFont="1" applyBorder="1" applyAlignment="1">
      <alignment vertical="center"/>
    </xf>
    <xf numFmtId="4" fontId="5" fillId="0" borderId="37" xfId="770" applyNumberFormat="1" applyFont="1" applyBorder="1" applyAlignment="1">
      <alignment horizontal="right" vertical="center"/>
    </xf>
    <xf numFmtId="0" fontId="7" fillId="60" borderId="9" xfId="684" applyNumberFormat="1" applyFont="1" applyFill="1" applyBorder="1" applyAlignment="1">
      <alignment horizontal="center" vertical="center"/>
    </xf>
    <xf numFmtId="166" fontId="7" fillId="53" borderId="41" xfId="770" applyNumberFormat="1" applyFont="1" applyFill="1" applyBorder="1" applyAlignment="1">
      <alignment horizontal="left" vertical="center" wrapText="1"/>
    </xf>
    <xf numFmtId="166" fontId="5" fillId="53" borderId="41" xfId="770" applyNumberFormat="1" applyFont="1" applyFill="1" applyBorder="1" applyAlignment="1">
      <alignment horizontal="center" vertical="center"/>
    </xf>
    <xf numFmtId="4" fontId="5" fillId="60" borderId="41" xfId="770" applyNumberFormat="1" applyFont="1" applyFill="1" applyBorder="1" applyAlignment="1">
      <alignment horizontal="center" vertical="center"/>
    </xf>
    <xf numFmtId="4" fontId="5" fillId="60" borderId="41" xfId="770" applyNumberFormat="1" applyFont="1" applyFill="1" applyBorder="1" applyAlignment="1">
      <alignment vertical="center"/>
    </xf>
    <xf numFmtId="4" fontId="5" fillId="60" borderId="45" xfId="770" applyNumberFormat="1" applyFont="1" applyFill="1" applyBorder="1" applyAlignment="1">
      <alignment horizontal="right" vertical="center"/>
    </xf>
    <xf numFmtId="4" fontId="5" fillId="60" borderId="45" xfId="770" applyNumberFormat="1" applyFont="1" applyFill="1" applyBorder="1" applyAlignment="1">
      <alignment vertical="center"/>
    </xf>
    <xf numFmtId="4" fontId="7" fillId="60" borderId="45" xfId="770" applyNumberFormat="1" applyFont="1" applyFill="1" applyBorder="1" applyAlignment="1">
      <alignment horizontal="right" vertical="center"/>
    </xf>
    <xf numFmtId="0" fontId="5" fillId="56" borderId="33" xfId="684" applyNumberFormat="1" applyFont="1" applyFill="1" applyBorder="1" applyAlignment="1">
      <alignment horizontal="center" vertical="center"/>
    </xf>
    <xf numFmtId="166" fontId="5" fillId="57" borderId="37" xfId="770" applyNumberFormat="1" applyFont="1" applyFill="1" applyBorder="1" applyAlignment="1">
      <alignment horizontal="left" vertical="center" wrapText="1"/>
    </xf>
    <xf numFmtId="166" fontId="5" fillId="57" borderId="20" xfId="770" applyNumberFormat="1" applyFont="1" applyFill="1" applyBorder="1" applyAlignment="1">
      <alignment horizontal="center" vertical="center"/>
    </xf>
    <xf numFmtId="4" fontId="5" fillId="57" borderId="20" xfId="770" applyNumberFormat="1" applyFont="1" applyFill="1" applyBorder="1" applyAlignment="1">
      <alignment horizontal="center" vertical="center"/>
    </xf>
    <xf numFmtId="4" fontId="5" fillId="0" borderId="20" xfId="770" applyNumberFormat="1" applyFont="1" applyBorder="1" applyAlignment="1">
      <alignment vertical="center"/>
    </xf>
    <xf numFmtId="166" fontId="7" fillId="53" borderId="44" xfId="770" applyNumberFormat="1" applyFont="1" applyFill="1" applyBorder="1" applyAlignment="1">
      <alignment horizontal="left" vertical="justify" wrapText="1"/>
    </xf>
    <xf numFmtId="4" fontId="7" fillId="53" borderId="45" xfId="770" applyNumberFormat="1" applyFont="1" applyFill="1" applyBorder="1" applyAlignment="1">
      <alignment horizontal="right" vertical="center"/>
    </xf>
    <xf numFmtId="1" fontId="5" fillId="56" borderId="37" xfId="685" applyNumberFormat="1" applyFont="1" applyFill="1" applyBorder="1" applyAlignment="1" applyProtection="1">
      <alignment horizontal="center" vertical="center"/>
    </xf>
    <xf numFmtId="49" fontId="7" fillId="53" borderId="19" xfId="770" applyNumberFormat="1" applyFont="1" applyFill="1" applyBorder="1" applyAlignment="1">
      <alignment horizontal="center" vertical="center"/>
    </xf>
    <xf numFmtId="166" fontId="7" fillId="53" borderId="46" xfId="770" applyNumberFormat="1" applyFont="1" applyFill="1" applyBorder="1" applyAlignment="1">
      <alignment horizontal="left" vertical="justify" wrapText="1"/>
    </xf>
    <xf numFmtId="166" fontId="7" fillId="53" borderId="0" xfId="770" applyNumberFormat="1" applyFont="1" applyFill="1" applyAlignment="1">
      <alignment horizontal="left" vertical="justify" wrapText="1"/>
    </xf>
    <xf numFmtId="166" fontId="7" fillId="53" borderId="52" xfId="770" applyNumberFormat="1" applyFont="1" applyFill="1" applyBorder="1" applyAlignment="1">
      <alignment horizontal="left" vertical="justify" wrapText="1"/>
    </xf>
    <xf numFmtId="166" fontId="7" fillId="53" borderId="19" xfId="770" applyNumberFormat="1" applyFont="1" applyFill="1" applyBorder="1" applyAlignment="1">
      <alignment horizontal="left" vertical="justify" wrapText="1"/>
    </xf>
    <xf numFmtId="4" fontId="7" fillId="53" borderId="19" xfId="770" applyNumberFormat="1" applyFont="1" applyFill="1" applyBorder="1" applyAlignment="1">
      <alignment horizontal="right" vertical="center"/>
    </xf>
    <xf numFmtId="166" fontId="7" fillId="53" borderId="38" xfId="770" applyNumberFormat="1" applyFont="1" applyFill="1" applyBorder="1" applyAlignment="1">
      <alignment horizontal="left" vertical="center" wrapText="1"/>
    </xf>
    <xf numFmtId="4" fontId="5" fillId="0" borderId="33" xfId="770" applyNumberFormat="1" applyFont="1" applyBorder="1" applyAlignment="1">
      <alignment horizontal="right" vertical="center"/>
    </xf>
    <xf numFmtId="4" fontId="5" fillId="0" borderId="33" xfId="770" applyNumberFormat="1" applyFont="1" applyBorder="1" applyAlignment="1">
      <alignment vertical="center"/>
    </xf>
    <xf numFmtId="1" fontId="7" fillId="60" borderId="9" xfId="685" applyNumberFormat="1" applyFont="1" applyFill="1" applyBorder="1" applyAlignment="1" applyProtection="1">
      <alignment horizontal="center" vertical="center"/>
    </xf>
    <xf numFmtId="166" fontId="5" fillId="53" borderId="39" xfId="770" applyNumberFormat="1" applyFont="1" applyFill="1" applyBorder="1" applyAlignment="1">
      <alignment horizontal="center" vertical="center"/>
    </xf>
    <xf numFmtId="4" fontId="5" fillId="53" borderId="39" xfId="770" applyNumberFormat="1" applyFont="1" applyFill="1" applyBorder="1" applyAlignment="1">
      <alignment horizontal="center" vertical="center"/>
    </xf>
    <xf numFmtId="4" fontId="5" fillId="53" borderId="39" xfId="770" applyNumberFormat="1" applyFont="1" applyFill="1" applyBorder="1" applyAlignment="1">
      <alignment vertical="center"/>
    </xf>
    <xf numFmtId="4" fontId="5" fillId="53" borderId="40" xfId="770" applyNumberFormat="1" applyFont="1" applyFill="1" applyBorder="1" applyAlignment="1">
      <alignment vertical="center"/>
    </xf>
    <xf numFmtId="4" fontId="7" fillId="53" borderId="9" xfId="770" applyNumberFormat="1" applyFont="1" applyFill="1" applyBorder="1" applyAlignment="1">
      <alignment vertical="center"/>
    </xf>
    <xf numFmtId="4" fontId="5" fillId="60" borderId="39" xfId="770" applyNumberFormat="1" applyFont="1" applyFill="1" applyBorder="1" applyAlignment="1">
      <alignment horizontal="right" vertical="center"/>
    </xf>
    <xf numFmtId="4" fontId="5" fillId="60" borderId="39" xfId="770" applyNumberFormat="1" applyFont="1" applyFill="1" applyBorder="1" applyAlignment="1">
      <alignment vertical="center"/>
    </xf>
    <xf numFmtId="4" fontId="5" fillId="60" borderId="40" xfId="770" applyNumberFormat="1" applyFont="1" applyFill="1" applyBorder="1" applyAlignment="1">
      <alignment vertical="center"/>
    </xf>
    <xf numFmtId="4" fontId="7" fillId="60" borderId="9" xfId="770" applyNumberFormat="1" applyFont="1" applyFill="1" applyBorder="1" applyAlignment="1">
      <alignment horizontal="right" vertical="center"/>
    </xf>
    <xf numFmtId="184" fontId="7" fillId="53" borderId="9" xfId="770" applyNumberFormat="1" applyFont="1" applyFill="1" applyBorder="1" applyAlignment="1">
      <alignment horizontal="right" vertical="center"/>
    </xf>
    <xf numFmtId="166" fontId="5" fillId="52" borderId="0" xfId="770" applyNumberFormat="1" applyFont="1" applyFill="1" applyAlignment="1">
      <alignment horizontal="left" vertical="justify" wrapText="1"/>
    </xf>
    <xf numFmtId="166" fontId="5" fillId="52" borderId="0" xfId="770" applyNumberFormat="1" applyFont="1" applyFill="1" applyAlignment="1">
      <alignment horizontal="center" vertical="center"/>
    </xf>
    <xf numFmtId="2" fontId="5" fillId="52" borderId="0" xfId="770" applyNumberFormat="1" applyFont="1" applyFill="1" applyAlignment="1">
      <alignment vertical="center"/>
    </xf>
    <xf numFmtId="166" fontId="5" fillId="54" borderId="0" xfId="770" applyNumberFormat="1" applyFont="1" applyFill="1" applyAlignment="1">
      <alignment horizontal="left" vertical="justify" wrapText="1"/>
    </xf>
    <xf numFmtId="166" fontId="5" fillId="54" borderId="0" xfId="770" applyNumberFormat="1" applyFont="1" applyFill="1" applyAlignment="1">
      <alignment horizontal="center" vertical="center"/>
    </xf>
    <xf numFmtId="2" fontId="5" fillId="54" borderId="0" xfId="770" applyNumberFormat="1" applyFont="1" applyFill="1" applyAlignment="1">
      <alignment horizontal="center" vertical="center"/>
    </xf>
    <xf numFmtId="2" fontId="5" fillId="54" borderId="0" xfId="770" applyNumberFormat="1" applyFont="1" applyFill="1" applyAlignment="1">
      <alignment vertical="center"/>
    </xf>
    <xf numFmtId="2" fontId="5" fillId="54" borderId="0" xfId="770" applyNumberFormat="1" applyFont="1" applyFill="1" applyAlignment="1">
      <alignment horizontal="right" vertical="center"/>
    </xf>
    <xf numFmtId="2" fontId="3" fillId="52" borderId="0" xfId="770" applyNumberFormat="1" applyFont="1" applyFill="1" applyAlignment="1">
      <alignment horizontal="right" vertical="center"/>
    </xf>
    <xf numFmtId="2" fontId="67" fillId="56" borderId="0" xfId="0" applyNumberFormat="1" applyFont="1" applyFill="1" applyAlignment="1">
      <alignment horizontal="right"/>
    </xf>
    <xf numFmtId="188" fontId="66" fillId="48" borderId="0" xfId="772" quotePrefix="1" applyNumberFormat="1" applyFont="1" applyFill="1" applyAlignment="1">
      <alignment horizontal="center" vertical="top"/>
    </xf>
    <xf numFmtId="0" fontId="69" fillId="48" borderId="0" xfId="772" applyFont="1" applyFill="1" applyAlignment="1">
      <alignment vertical="center"/>
    </xf>
    <xf numFmtId="0" fontId="69" fillId="48" borderId="0" xfId="772" applyFont="1" applyFill="1" applyAlignment="1">
      <alignment horizontal="center" vertical="center"/>
    </xf>
    <xf numFmtId="10" fontId="66" fillId="48" borderId="0" xfId="772" applyNumberFormat="1" applyFont="1" applyFill="1" applyAlignment="1">
      <alignment horizontal="center" vertical="center"/>
    </xf>
    <xf numFmtId="188" fontId="66" fillId="56" borderId="25" xfId="772" quotePrefix="1" applyNumberFormat="1" applyFont="1" applyFill="1" applyBorder="1" applyAlignment="1">
      <alignment horizontal="center" vertical="top"/>
    </xf>
    <xf numFmtId="188" fontId="69" fillId="56" borderId="24" xfId="772" applyNumberFormat="1" applyFont="1" applyFill="1" applyBorder="1" applyAlignment="1">
      <alignment horizontal="center" vertical="center"/>
    </xf>
    <xf numFmtId="188" fontId="69" fillId="56" borderId="29" xfId="772" applyNumberFormat="1" applyFont="1" applyFill="1" applyBorder="1" applyAlignment="1">
      <alignment horizontal="center" vertical="center"/>
    </xf>
    <xf numFmtId="1" fontId="66" fillId="56" borderId="31" xfId="772" applyNumberFormat="1" applyFont="1" applyFill="1" applyBorder="1" applyAlignment="1">
      <alignment horizontal="center" vertical="center" wrapText="1"/>
    </xf>
    <xf numFmtId="0" fontId="66" fillId="56" borderId="31" xfId="772" applyFont="1" applyFill="1" applyBorder="1" applyAlignment="1">
      <alignment horizontal="left" vertical="center" wrapText="1"/>
    </xf>
    <xf numFmtId="4" fontId="66" fillId="56" borderId="53" xfId="772" applyNumberFormat="1" applyFont="1" applyFill="1" applyBorder="1" applyAlignment="1">
      <alignment horizontal="right" vertical="center" wrapText="1"/>
    </xf>
    <xf numFmtId="189" fontId="66" fillId="56" borderId="32" xfId="772" applyNumberFormat="1" applyFont="1" applyFill="1" applyBorder="1" applyAlignment="1">
      <alignment horizontal="right" vertical="center" wrapText="1"/>
    </xf>
    <xf numFmtId="10" fontId="66" fillId="58" borderId="35" xfId="772" applyNumberFormat="1" applyFont="1" applyFill="1" applyBorder="1" applyAlignment="1" applyProtection="1">
      <alignment horizontal="center" vertical="center" wrapText="1"/>
      <protection locked="0"/>
    </xf>
    <xf numFmtId="17" fontId="66" fillId="56" borderId="31" xfId="772" applyNumberFormat="1" applyFont="1" applyFill="1" applyBorder="1" applyAlignment="1">
      <alignment horizontal="left" vertical="center" wrapText="1"/>
    </xf>
    <xf numFmtId="189" fontId="66" fillId="56" borderId="31" xfId="772" applyNumberFormat="1" applyFont="1" applyFill="1" applyBorder="1" applyAlignment="1">
      <alignment horizontal="right" vertical="center" wrapText="1"/>
    </xf>
    <xf numFmtId="10" fontId="66" fillId="58" borderId="39" xfId="772" applyNumberFormat="1" applyFont="1" applyFill="1" applyBorder="1" applyAlignment="1" applyProtection="1">
      <alignment horizontal="center" vertical="center" wrapText="1"/>
      <protection locked="0"/>
    </xf>
    <xf numFmtId="189" fontId="66" fillId="56" borderId="55" xfId="772" applyNumberFormat="1" applyFont="1" applyFill="1" applyBorder="1" applyAlignment="1">
      <alignment horizontal="right" vertical="center" wrapText="1"/>
    </xf>
    <xf numFmtId="10" fontId="69" fillId="56" borderId="32" xfId="772" applyNumberFormat="1" applyFont="1" applyFill="1" applyBorder="1" applyAlignment="1">
      <alignment horizontal="center"/>
    </xf>
    <xf numFmtId="189" fontId="66" fillId="56" borderId="54" xfId="772" applyNumberFormat="1" applyFont="1" applyFill="1" applyBorder="1" applyAlignment="1">
      <alignment horizontal="right"/>
    </xf>
    <xf numFmtId="10" fontId="66" fillId="56" borderId="32" xfId="772" applyNumberFormat="1" applyFont="1" applyFill="1" applyBorder="1" applyAlignment="1">
      <alignment horizontal="center"/>
    </xf>
    <xf numFmtId="4" fontId="69" fillId="56" borderId="31" xfId="772" applyNumberFormat="1" applyFont="1" applyFill="1" applyBorder="1" applyAlignment="1">
      <alignment horizontal="right"/>
    </xf>
    <xf numFmtId="189" fontId="69" fillId="56" borderId="31" xfId="772" applyNumberFormat="1" applyFont="1" applyFill="1" applyBorder="1" applyAlignment="1">
      <alignment horizontal="right"/>
    </xf>
    <xf numFmtId="10" fontId="69" fillId="56" borderId="31" xfId="772" applyNumberFormat="1" applyFont="1" applyFill="1" applyBorder="1" applyAlignment="1">
      <alignment horizontal="center"/>
    </xf>
    <xf numFmtId="0" fontId="65" fillId="56" borderId="0" xfId="0" applyFont="1" applyFill="1"/>
    <xf numFmtId="0" fontId="0" fillId="56" borderId="0" xfId="0" applyFill="1" applyAlignment="1">
      <alignment horizontal="center"/>
    </xf>
    <xf numFmtId="166" fontId="5" fillId="59" borderId="0" xfId="770" applyNumberFormat="1" applyFont="1" applyFill="1" applyAlignment="1" applyProtection="1">
      <alignment vertical="justify" wrapText="1"/>
      <protection locked="0"/>
    </xf>
    <xf numFmtId="0" fontId="70" fillId="0" borderId="45" xfId="0" applyFont="1" applyBorder="1" applyAlignment="1" applyProtection="1">
      <alignment vertical="center" wrapText="1"/>
      <protection hidden="1"/>
    </xf>
    <xf numFmtId="0" fontId="70" fillId="0" borderId="9" xfId="0" applyFont="1" applyBorder="1" applyAlignment="1" applyProtection="1">
      <alignment vertical="center" wrapText="1"/>
      <protection hidden="1"/>
    </xf>
    <xf numFmtId="0" fontId="70" fillId="0" borderId="56" xfId="0" applyFont="1" applyBorder="1" applyAlignment="1" applyProtection="1">
      <alignment vertical="center" wrapText="1"/>
      <protection hidden="1"/>
    </xf>
    <xf numFmtId="0" fontId="70" fillId="0" borderId="45" xfId="0" applyFont="1" applyBorder="1" applyAlignment="1" applyProtection="1">
      <alignment horizontal="center" vertical="center" wrapText="1"/>
      <protection hidden="1"/>
    </xf>
    <xf numFmtId="43" fontId="70" fillId="0" borderId="45" xfId="774" applyFont="1" applyBorder="1" applyAlignment="1" applyProtection="1">
      <alignment vertical="center" wrapText="1"/>
      <protection hidden="1"/>
    </xf>
    <xf numFmtId="0" fontId="70" fillId="0" borderId="9" xfId="0" applyFont="1" applyBorder="1" applyAlignment="1" applyProtection="1">
      <alignment horizontal="center" vertical="center" wrapText="1"/>
      <protection hidden="1"/>
    </xf>
    <xf numFmtId="43" fontId="70" fillId="0" borderId="9" xfId="774" applyFont="1" applyBorder="1" applyAlignment="1" applyProtection="1">
      <alignment vertical="center" wrapText="1"/>
      <protection hidden="1"/>
    </xf>
    <xf numFmtId="0" fontId="70" fillId="0" borderId="56" xfId="0" applyFont="1" applyBorder="1" applyAlignment="1" applyProtection="1">
      <alignment horizontal="center" vertical="center" wrapText="1"/>
      <protection hidden="1"/>
    </xf>
    <xf numFmtId="43" fontId="70" fillId="0" borderId="56" xfId="774" applyFont="1" applyBorder="1" applyAlignment="1" applyProtection="1">
      <alignment vertical="center" wrapText="1"/>
      <protection hidden="1"/>
    </xf>
    <xf numFmtId="0" fontId="70" fillId="0" borderId="19" xfId="0" applyFont="1" applyBorder="1" applyAlignment="1" applyProtection="1">
      <alignment vertical="center" wrapText="1"/>
      <protection hidden="1"/>
    </xf>
    <xf numFmtId="0" fontId="70" fillId="0" borderId="19" xfId="0" applyFont="1" applyBorder="1" applyAlignment="1" applyProtection="1">
      <alignment horizontal="center" vertical="center" wrapText="1"/>
      <protection hidden="1"/>
    </xf>
    <xf numFmtId="43" fontId="70" fillId="0" borderId="19" xfId="774" applyFont="1" applyBorder="1" applyAlignment="1" applyProtection="1">
      <alignment vertical="center" wrapText="1"/>
      <protection hidden="1"/>
    </xf>
    <xf numFmtId="2" fontId="66" fillId="48" borderId="0" xfId="772" applyNumberFormat="1" applyFont="1" applyFill="1" applyAlignment="1">
      <alignment horizontal="center" vertical="center"/>
    </xf>
    <xf numFmtId="1" fontId="61" fillId="57" borderId="0" xfId="770" applyNumberFormat="1" applyFont="1" applyFill="1" applyAlignment="1">
      <alignment horizontal="center" vertical="center"/>
    </xf>
    <xf numFmtId="0" fontId="7" fillId="59" borderId="0" xfId="770" applyFont="1" applyFill="1" applyAlignment="1" applyProtection="1">
      <alignment horizontal="left" vertical="center" wrapText="1"/>
      <protection locked="0"/>
    </xf>
    <xf numFmtId="49" fontId="7" fillId="57" borderId="0" xfId="770" applyNumberFormat="1" applyFont="1" applyFill="1" applyAlignment="1">
      <alignment horizontal="left" vertical="center"/>
    </xf>
    <xf numFmtId="49" fontId="7" fillId="57" borderId="47" xfId="770" applyNumberFormat="1" applyFont="1" applyFill="1" applyBorder="1" applyAlignment="1">
      <alignment horizontal="left" vertical="center"/>
    </xf>
    <xf numFmtId="1" fontId="60" fillId="52" borderId="48" xfId="770" applyNumberFormat="1" applyFont="1" applyFill="1" applyBorder="1" applyAlignment="1">
      <alignment horizontal="center" vertical="center" wrapText="1"/>
    </xf>
    <xf numFmtId="1" fontId="60" fillId="52" borderId="51" xfId="770" applyNumberFormat="1" applyFont="1" applyFill="1" applyBorder="1" applyAlignment="1">
      <alignment horizontal="center" vertical="center" wrapText="1"/>
    </xf>
    <xf numFmtId="0" fontId="7" fillId="52" borderId="49" xfId="770" applyFont="1" applyFill="1" applyBorder="1" applyAlignment="1">
      <alignment horizontal="center" vertical="center" wrapText="1"/>
    </xf>
    <xf numFmtId="0" fontId="7" fillId="52" borderId="50" xfId="770" applyFont="1" applyFill="1" applyBorder="1" applyAlignment="1">
      <alignment horizontal="center" vertical="center" wrapText="1"/>
    </xf>
    <xf numFmtId="2" fontId="7" fillId="52" borderId="49" xfId="770" applyNumberFormat="1" applyFont="1" applyFill="1" applyBorder="1" applyAlignment="1">
      <alignment horizontal="center" vertical="center" wrapText="1"/>
    </xf>
    <xf numFmtId="2" fontId="7" fillId="52" borderId="50" xfId="770" applyNumberFormat="1" applyFont="1" applyFill="1" applyBorder="1" applyAlignment="1">
      <alignment horizontal="center" vertical="center" wrapText="1"/>
    </xf>
    <xf numFmtId="2" fontId="7" fillId="52" borderId="34" xfId="770" applyNumberFormat="1" applyFont="1" applyFill="1" applyBorder="1" applyAlignment="1">
      <alignment horizontal="center" vertical="center"/>
    </xf>
    <xf numFmtId="2" fontId="7" fillId="52" borderId="35" xfId="770" applyNumberFormat="1" applyFont="1" applyFill="1" applyBorder="1" applyAlignment="1">
      <alignment horizontal="center" vertical="center"/>
    </xf>
    <xf numFmtId="2" fontId="7" fillId="52" borderId="36" xfId="770" applyNumberFormat="1" applyFont="1" applyFill="1" applyBorder="1" applyAlignment="1">
      <alignment horizontal="center" vertical="center"/>
    </xf>
    <xf numFmtId="0" fontId="5" fillId="57" borderId="0" xfId="770" applyFont="1" applyFill="1" applyAlignment="1">
      <alignment horizontal="left" vertical="center" wrapText="1"/>
    </xf>
    <xf numFmtId="2" fontId="5" fillId="59" borderId="0" xfId="770" applyNumberFormat="1" applyFont="1" applyFill="1" applyAlignment="1" applyProtection="1">
      <alignment horizontal="center" vertical="center"/>
      <protection locked="0"/>
    </xf>
    <xf numFmtId="166" fontId="7" fillId="53" borderId="38" xfId="770" applyNumberFormat="1" applyFont="1" applyFill="1" applyBorder="1" applyAlignment="1">
      <alignment horizontal="right" vertical="center" wrapText="1"/>
    </xf>
    <xf numFmtId="166" fontId="7" fillId="53" borderId="39" xfId="770" applyNumberFormat="1" applyFont="1" applyFill="1" applyBorder="1" applyAlignment="1">
      <alignment horizontal="right" vertical="center" wrapText="1"/>
    </xf>
    <xf numFmtId="166" fontId="7" fillId="53" borderId="40" xfId="770" applyNumberFormat="1" applyFont="1" applyFill="1" applyBorder="1" applyAlignment="1">
      <alignment horizontal="right" vertical="center" wrapText="1"/>
    </xf>
    <xf numFmtId="166" fontId="7" fillId="53" borderId="34" xfId="770" applyNumberFormat="1" applyFont="1" applyFill="1" applyBorder="1" applyAlignment="1">
      <alignment horizontal="left" vertical="justify" wrapText="1"/>
    </xf>
    <xf numFmtId="166" fontId="7" fillId="53" borderId="35" xfId="770" applyNumberFormat="1" applyFont="1" applyFill="1" applyBorder="1" applyAlignment="1">
      <alignment horizontal="left" vertical="justify" wrapText="1"/>
    </xf>
    <xf numFmtId="166" fontId="7" fillId="53" borderId="36" xfId="770" applyNumberFormat="1" applyFont="1" applyFill="1" applyBorder="1" applyAlignment="1">
      <alignment horizontal="left" vertical="justify" wrapText="1"/>
    </xf>
    <xf numFmtId="166" fontId="7" fillId="53" borderId="42" xfId="770" applyNumberFormat="1" applyFont="1" applyFill="1" applyBorder="1" applyAlignment="1">
      <alignment horizontal="left" vertical="justify" wrapText="1"/>
    </xf>
    <xf numFmtId="166" fontId="7" fillId="53" borderId="43" xfId="770" applyNumberFormat="1" applyFont="1" applyFill="1" applyBorder="1" applyAlignment="1">
      <alignment horizontal="left" vertical="justify" wrapText="1"/>
    </xf>
    <xf numFmtId="166" fontId="7" fillId="53" borderId="38" xfId="770" applyNumberFormat="1" applyFont="1" applyFill="1" applyBorder="1" applyAlignment="1">
      <alignment horizontal="left" vertical="justify" wrapText="1"/>
    </xf>
    <xf numFmtId="166" fontId="7" fillId="53" borderId="39" xfId="770" applyNumberFormat="1" applyFont="1" applyFill="1" applyBorder="1" applyAlignment="1">
      <alignment horizontal="left" vertical="justify" wrapText="1"/>
    </xf>
    <xf numFmtId="166" fontId="7" fillId="53" borderId="40" xfId="770" applyNumberFormat="1" applyFont="1" applyFill="1" applyBorder="1" applyAlignment="1">
      <alignment horizontal="left" vertical="justify" wrapText="1"/>
    </xf>
    <xf numFmtId="166" fontId="7" fillId="53" borderId="38" xfId="770" applyNumberFormat="1" applyFont="1" applyFill="1" applyBorder="1" applyAlignment="1">
      <alignment horizontal="left" vertical="center" wrapText="1"/>
    </xf>
    <xf numFmtId="166" fontId="7" fillId="53" borderId="39" xfId="770" applyNumberFormat="1" applyFont="1" applyFill="1" applyBorder="1" applyAlignment="1">
      <alignment horizontal="left" vertical="center" wrapText="1"/>
    </xf>
    <xf numFmtId="166" fontId="7" fillId="53" borderId="40" xfId="770" applyNumberFormat="1" applyFont="1" applyFill="1" applyBorder="1" applyAlignment="1">
      <alignment horizontal="left" vertical="center" wrapText="1"/>
    </xf>
    <xf numFmtId="166" fontId="5" fillId="59" borderId="0" xfId="770" applyNumberFormat="1" applyFont="1" applyFill="1" applyAlignment="1" applyProtection="1">
      <alignment horizontal="center" vertical="justify" wrapText="1"/>
      <protection locked="0"/>
    </xf>
    <xf numFmtId="2" fontId="5" fillId="52" borderId="0" xfId="770" applyNumberFormat="1" applyFont="1" applyFill="1" applyAlignment="1">
      <alignment horizontal="center" vertical="center"/>
    </xf>
    <xf numFmtId="0" fontId="68" fillId="52" borderId="0" xfId="0" applyFont="1" applyFill="1" applyAlignment="1">
      <alignment horizontal="center" vertical="center" wrapText="1"/>
    </xf>
    <xf numFmtId="0" fontId="69" fillId="48" borderId="0" xfId="772" applyFont="1" applyFill="1" applyAlignment="1">
      <alignment horizontal="center" wrapText="1"/>
    </xf>
    <xf numFmtId="15" fontId="69" fillId="56" borderId="26" xfId="772" applyNumberFormat="1" applyFont="1" applyFill="1" applyBorder="1" applyAlignment="1">
      <alignment horizontal="center" vertical="center"/>
    </xf>
    <xf numFmtId="15" fontId="69" fillId="56" borderId="28" xfId="772" applyNumberFormat="1" applyFont="1" applyFill="1" applyBorder="1" applyAlignment="1">
      <alignment horizontal="center" vertical="center"/>
    </xf>
    <xf numFmtId="15" fontId="69" fillId="56" borderId="30" xfId="772" applyNumberFormat="1" applyFont="1" applyFill="1" applyBorder="1" applyAlignment="1">
      <alignment horizontal="center" vertical="center"/>
    </xf>
    <xf numFmtId="1" fontId="69" fillId="56" borderId="26" xfId="772" applyNumberFormat="1" applyFont="1" applyFill="1" applyBorder="1" applyAlignment="1">
      <alignment horizontal="center" vertical="center"/>
    </xf>
    <xf numFmtId="1" fontId="69" fillId="56" borderId="28" xfId="772" applyNumberFormat="1" applyFont="1" applyFill="1" applyBorder="1" applyAlignment="1">
      <alignment horizontal="center" vertical="center"/>
    </xf>
    <xf numFmtId="1" fontId="69" fillId="56" borderId="30" xfId="772" applyNumberFormat="1" applyFont="1" applyFill="1" applyBorder="1" applyAlignment="1">
      <alignment horizontal="center" vertical="center"/>
    </xf>
    <xf numFmtId="10" fontId="69" fillId="56" borderId="27" xfId="772" applyNumberFormat="1" applyFont="1" applyFill="1" applyBorder="1" applyAlignment="1">
      <alignment horizontal="center" vertical="center" wrapText="1"/>
    </xf>
    <xf numFmtId="10" fontId="69" fillId="56" borderId="0" xfId="772" applyNumberFormat="1" applyFont="1" applyFill="1" applyAlignment="1">
      <alignment horizontal="center" vertical="center" wrapText="1"/>
    </xf>
    <xf numFmtId="10" fontId="69" fillId="56" borderId="10" xfId="772" applyNumberFormat="1" applyFont="1" applyFill="1" applyBorder="1" applyAlignment="1">
      <alignment horizontal="center" vertical="center" wrapText="1"/>
    </xf>
    <xf numFmtId="15" fontId="69" fillId="56" borderId="26" xfId="772" applyNumberFormat="1" applyFont="1" applyFill="1" applyBorder="1" applyAlignment="1">
      <alignment horizontal="center" vertical="center" wrapText="1"/>
    </xf>
    <xf numFmtId="15" fontId="69" fillId="56" borderId="28" xfId="772" applyNumberFormat="1" applyFont="1" applyFill="1" applyBorder="1" applyAlignment="1">
      <alignment horizontal="center" vertical="center" wrapText="1"/>
    </xf>
    <xf numFmtId="15" fontId="69" fillId="56" borderId="30" xfId="772" applyNumberFormat="1" applyFont="1" applyFill="1" applyBorder="1" applyAlignment="1">
      <alignment horizontal="center" vertical="center" wrapText="1"/>
    </xf>
    <xf numFmtId="0" fontId="69" fillId="48" borderId="0" xfId="772" applyFont="1" applyFill="1" applyAlignment="1">
      <alignment horizontal="left" wrapText="1"/>
    </xf>
    <xf numFmtId="0" fontId="66" fillId="48" borderId="0" xfId="772" applyFont="1" applyFill="1" applyAlignment="1">
      <alignment horizontal="left" wrapText="1"/>
    </xf>
    <xf numFmtId="49" fontId="69" fillId="56" borderId="32" xfId="772" applyNumberFormat="1" applyFont="1" applyFill="1" applyBorder="1" applyAlignment="1">
      <alignment horizontal="center" vertical="center"/>
    </xf>
    <xf numFmtId="49" fontId="69" fillId="56" borderId="31" xfId="772" applyNumberFormat="1" applyFont="1" applyFill="1" applyBorder="1" applyAlignment="1">
      <alignment horizontal="center" vertical="center"/>
    </xf>
    <xf numFmtId="2" fontId="65" fillId="56" borderId="0" xfId="0" applyNumberFormat="1" applyFont="1" applyFill="1" applyAlignment="1">
      <alignment horizontal="center"/>
    </xf>
    <xf numFmtId="0" fontId="65" fillId="56" borderId="0" xfId="0" applyFont="1" applyFill="1" applyAlignment="1">
      <alignment horizontal="center"/>
    </xf>
    <xf numFmtId="2" fontId="0" fillId="56" borderId="0" xfId="0" applyNumberFormat="1" applyFill="1" applyAlignment="1">
      <alignment horizontal="center"/>
    </xf>
    <xf numFmtId="0" fontId="0" fillId="56" borderId="0" xfId="0" applyFill="1" applyAlignment="1">
      <alignment horizontal="center"/>
    </xf>
    <xf numFmtId="0" fontId="63" fillId="56" borderId="0" xfId="0" applyFont="1" applyFill="1" applyAlignment="1">
      <alignment horizontal="left"/>
    </xf>
    <xf numFmtId="0" fontId="63" fillId="0" borderId="9" xfId="0" applyFont="1" applyBorder="1" applyAlignment="1">
      <alignment horizontal="center" vertical="center" wrapText="1"/>
    </xf>
    <xf numFmtId="0" fontId="63" fillId="56" borderId="0" xfId="0" applyFont="1" applyFill="1" applyAlignment="1">
      <alignment horizontal="center"/>
    </xf>
    <xf numFmtId="0" fontId="65" fillId="56" borderId="0" xfId="0" applyFont="1" applyFill="1" applyAlignment="1">
      <alignment horizontal="left"/>
    </xf>
  </cellXfs>
  <cellStyles count="775">
    <cellStyle name="_CRONOGRAMA MODELO" xfId="2" xr:uid="{00000000-0005-0000-0000-000000000000}"/>
    <cellStyle name="_CRONOGRAMA MODELO_SERVIÇOS &amp; COMPOSIÇÕES (COR-SUDE2012) SUELY" xfId="3" xr:uid="{00000000-0005-0000-0000-000001000000}"/>
    <cellStyle name="_Teixeira Soares - EE Guarauna - REVISÃO - ADITIVO" xfId="4" xr:uid="{00000000-0005-0000-0000-000002000000}"/>
    <cellStyle name="_Teixeira Soares - EE Guarauna - REVISÃO - ADITIVO_SERVIÇOS &amp; COMPOSIÇÕES (COR-SUDE2012) SUELY" xfId="5" xr:uid="{00000000-0005-0000-0000-000003000000}"/>
    <cellStyle name="20% - Cor1" xfId="6" xr:uid="{00000000-0005-0000-0000-000004000000}"/>
    <cellStyle name="20% - Cor1 2" xfId="7" xr:uid="{00000000-0005-0000-0000-000005000000}"/>
    <cellStyle name="20% - Cor2" xfId="8" xr:uid="{00000000-0005-0000-0000-000006000000}"/>
    <cellStyle name="20% - Cor2 2" xfId="9" xr:uid="{00000000-0005-0000-0000-000007000000}"/>
    <cellStyle name="20% - Cor3" xfId="10" xr:uid="{00000000-0005-0000-0000-000008000000}"/>
    <cellStyle name="20% - Cor3 2" xfId="11" xr:uid="{00000000-0005-0000-0000-000009000000}"/>
    <cellStyle name="20% - Cor4" xfId="12" xr:uid="{00000000-0005-0000-0000-00000A000000}"/>
    <cellStyle name="20% - Cor4 2" xfId="13" xr:uid="{00000000-0005-0000-0000-00000B000000}"/>
    <cellStyle name="20% - Cor5" xfId="14" xr:uid="{00000000-0005-0000-0000-00000C000000}"/>
    <cellStyle name="20% - Cor5 2" xfId="15" xr:uid="{00000000-0005-0000-0000-00000D000000}"/>
    <cellStyle name="20% - Cor6" xfId="16" xr:uid="{00000000-0005-0000-0000-00000E000000}"/>
    <cellStyle name="20% - Cor6 2" xfId="17" xr:uid="{00000000-0005-0000-0000-00000F000000}"/>
    <cellStyle name="20% - Ênfase1 100" xfId="18" xr:uid="{00000000-0005-0000-0000-000010000000}"/>
    <cellStyle name="20% - Ênfase1 2" xfId="19" xr:uid="{00000000-0005-0000-0000-000011000000}"/>
    <cellStyle name="20% - Ênfase1 2 2" xfId="20" xr:uid="{00000000-0005-0000-0000-000012000000}"/>
    <cellStyle name="20% - Ênfase1 2 2 2" xfId="21" xr:uid="{00000000-0005-0000-0000-000013000000}"/>
    <cellStyle name="20% - Ênfase1 2 3" xfId="22" xr:uid="{00000000-0005-0000-0000-000014000000}"/>
    <cellStyle name="20% - Ênfase1 2 4" xfId="23" xr:uid="{00000000-0005-0000-0000-000015000000}"/>
    <cellStyle name="20% - Ênfase1 3" xfId="24" xr:uid="{00000000-0005-0000-0000-000016000000}"/>
    <cellStyle name="20% - Ênfase1 3 2" xfId="25" xr:uid="{00000000-0005-0000-0000-000017000000}"/>
    <cellStyle name="20% - Ênfase1 3 3" xfId="26" xr:uid="{00000000-0005-0000-0000-000018000000}"/>
    <cellStyle name="20% - Ênfase1 4" xfId="27" xr:uid="{00000000-0005-0000-0000-000019000000}"/>
    <cellStyle name="20% - Ênfase1 5" xfId="28" xr:uid="{00000000-0005-0000-0000-00001A000000}"/>
    <cellStyle name="20% - Ênfase2 2" xfId="29" xr:uid="{00000000-0005-0000-0000-00001B000000}"/>
    <cellStyle name="20% - Ênfase2 2 2" xfId="30" xr:uid="{00000000-0005-0000-0000-00001C000000}"/>
    <cellStyle name="20% - Ênfase2 2 2 2" xfId="31" xr:uid="{00000000-0005-0000-0000-00001D000000}"/>
    <cellStyle name="20% - Ênfase2 2 3" xfId="32" xr:uid="{00000000-0005-0000-0000-00001E000000}"/>
    <cellStyle name="20% - Ênfase2 2 4" xfId="33" xr:uid="{00000000-0005-0000-0000-00001F000000}"/>
    <cellStyle name="20% - Ênfase2 3" xfId="34" xr:uid="{00000000-0005-0000-0000-000020000000}"/>
    <cellStyle name="20% - Ênfase2 3 2" xfId="35" xr:uid="{00000000-0005-0000-0000-000021000000}"/>
    <cellStyle name="20% - Ênfase2 3 3" xfId="36" xr:uid="{00000000-0005-0000-0000-000022000000}"/>
    <cellStyle name="20% - Ênfase2 4" xfId="37" xr:uid="{00000000-0005-0000-0000-000023000000}"/>
    <cellStyle name="20% - Ênfase2 5" xfId="38" xr:uid="{00000000-0005-0000-0000-000024000000}"/>
    <cellStyle name="20% - Ênfase3 2" xfId="39" xr:uid="{00000000-0005-0000-0000-000025000000}"/>
    <cellStyle name="20% - Ênfase3 2 2" xfId="40" xr:uid="{00000000-0005-0000-0000-000026000000}"/>
    <cellStyle name="20% - Ênfase3 2 2 2" xfId="41" xr:uid="{00000000-0005-0000-0000-000027000000}"/>
    <cellStyle name="20% - Ênfase3 2 3" xfId="42" xr:uid="{00000000-0005-0000-0000-000028000000}"/>
    <cellStyle name="20% - Ênfase3 2 4" xfId="43" xr:uid="{00000000-0005-0000-0000-000029000000}"/>
    <cellStyle name="20% - Ênfase3 3" xfId="44" xr:uid="{00000000-0005-0000-0000-00002A000000}"/>
    <cellStyle name="20% - Ênfase3 3 2" xfId="45" xr:uid="{00000000-0005-0000-0000-00002B000000}"/>
    <cellStyle name="20% - Ênfase3 3 3" xfId="46" xr:uid="{00000000-0005-0000-0000-00002C000000}"/>
    <cellStyle name="20% - Ênfase3 4" xfId="47" xr:uid="{00000000-0005-0000-0000-00002D000000}"/>
    <cellStyle name="20% - Ênfase3 5" xfId="48" xr:uid="{00000000-0005-0000-0000-00002E000000}"/>
    <cellStyle name="20% - Ênfase4 2" xfId="49" xr:uid="{00000000-0005-0000-0000-00002F000000}"/>
    <cellStyle name="20% - Ênfase4 2 2" xfId="50" xr:uid="{00000000-0005-0000-0000-000030000000}"/>
    <cellStyle name="20% - Ênfase4 2 2 2" xfId="51" xr:uid="{00000000-0005-0000-0000-000031000000}"/>
    <cellStyle name="20% - Ênfase4 2 3" xfId="52" xr:uid="{00000000-0005-0000-0000-000032000000}"/>
    <cellStyle name="20% - Ênfase4 2 4" xfId="53" xr:uid="{00000000-0005-0000-0000-000033000000}"/>
    <cellStyle name="20% - Ênfase4 3" xfId="54" xr:uid="{00000000-0005-0000-0000-000034000000}"/>
    <cellStyle name="20% - Ênfase4 3 2" xfId="55" xr:uid="{00000000-0005-0000-0000-000035000000}"/>
    <cellStyle name="20% - Ênfase4 3 3" xfId="56" xr:uid="{00000000-0005-0000-0000-000036000000}"/>
    <cellStyle name="20% - Ênfase4 4" xfId="57" xr:uid="{00000000-0005-0000-0000-000037000000}"/>
    <cellStyle name="20% - Ênfase4 5" xfId="58" xr:uid="{00000000-0005-0000-0000-000038000000}"/>
    <cellStyle name="20% - Ênfase5 2" xfId="59" xr:uid="{00000000-0005-0000-0000-000039000000}"/>
    <cellStyle name="20% - Ênfase5 2 2" xfId="60" xr:uid="{00000000-0005-0000-0000-00003A000000}"/>
    <cellStyle name="20% - Ênfase5 2 2 2" xfId="61" xr:uid="{00000000-0005-0000-0000-00003B000000}"/>
    <cellStyle name="20% - Ênfase5 2 3" xfId="62" xr:uid="{00000000-0005-0000-0000-00003C000000}"/>
    <cellStyle name="20% - Ênfase5 2 4" xfId="63" xr:uid="{00000000-0005-0000-0000-00003D000000}"/>
    <cellStyle name="20% - Ênfase5 3" xfId="64" xr:uid="{00000000-0005-0000-0000-00003E000000}"/>
    <cellStyle name="20% - Ênfase5 3 2" xfId="65" xr:uid="{00000000-0005-0000-0000-00003F000000}"/>
    <cellStyle name="20% - Ênfase5 3 3" xfId="66" xr:uid="{00000000-0005-0000-0000-000040000000}"/>
    <cellStyle name="20% - Ênfase5 4" xfId="67" xr:uid="{00000000-0005-0000-0000-000041000000}"/>
    <cellStyle name="20% - Ênfase6 2" xfId="68" xr:uid="{00000000-0005-0000-0000-000042000000}"/>
    <cellStyle name="20% - Ênfase6 2 2" xfId="69" xr:uid="{00000000-0005-0000-0000-000043000000}"/>
    <cellStyle name="20% - Ênfase6 2 2 2" xfId="70" xr:uid="{00000000-0005-0000-0000-000044000000}"/>
    <cellStyle name="20% - Ênfase6 2 3" xfId="71" xr:uid="{00000000-0005-0000-0000-000045000000}"/>
    <cellStyle name="20% - Ênfase6 2 4" xfId="72" xr:uid="{00000000-0005-0000-0000-000046000000}"/>
    <cellStyle name="20% - Ênfase6 3" xfId="73" xr:uid="{00000000-0005-0000-0000-000047000000}"/>
    <cellStyle name="20% - Ênfase6 3 2" xfId="74" xr:uid="{00000000-0005-0000-0000-000048000000}"/>
    <cellStyle name="20% - Ênfase6 3 3" xfId="75" xr:uid="{00000000-0005-0000-0000-000049000000}"/>
    <cellStyle name="20% - Ênfase6 4" xfId="76" xr:uid="{00000000-0005-0000-0000-00004A000000}"/>
    <cellStyle name="40% - Cor1" xfId="77" xr:uid="{00000000-0005-0000-0000-00004B000000}"/>
    <cellStyle name="40% - Cor1 2" xfId="78" xr:uid="{00000000-0005-0000-0000-00004C000000}"/>
    <cellStyle name="40% - Cor2" xfId="79" xr:uid="{00000000-0005-0000-0000-00004D000000}"/>
    <cellStyle name="40% - Cor2 2" xfId="80" xr:uid="{00000000-0005-0000-0000-00004E000000}"/>
    <cellStyle name="40% - Cor3" xfId="81" xr:uid="{00000000-0005-0000-0000-00004F000000}"/>
    <cellStyle name="40% - Cor3 2" xfId="82" xr:uid="{00000000-0005-0000-0000-000050000000}"/>
    <cellStyle name="40% - Cor4" xfId="83" xr:uid="{00000000-0005-0000-0000-000051000000}"/>
    <cellStyle name="40% - Cor4 2" xfId="84" xr:uid="{00000000-0005-0000-0000-000052000000}"/>
    <cellStyle name="40% - Cor5" xfId="85" xr:uid="{00000000-0005-0000-0000-000053000000}"/>
    <cellStyle name="40% - Cor5 2" xfId="86" xr:uid="{00000000-0005-0000-0000-000054000000}"/>
    <cellStyle name="40% - Cor6" xfId="87" xr:uid="{00000000-0005-0000-0000-000055000000}"/>
    <cellStyle name="40% - Cor6 2" xfId="88" xr:uid="{00000000-0005-0000-0000-000056000000}"/>
    <cellStyle name="40% - Ênfase1 2" xfId="89" xr:uid="{00000000-0005-0000-0000-000057000000}"/>
    <cellStyle name="40% - Ênfase1 2 2" xfId="90" xr:uid="{00000000-0005-0000-0000-000058000000}"/>
    <cellStyle name="40% - Ênfase1 2 2 2" xfId="91" xr:uid="{00000000-0005-0000-0000-000059000000}"/>
    <cellStyle name="40% - Ênfase1 2 3" xfId="92" xr:uid="{00000000-0005-0000-0000-00005A000000}"/>
    <cellStyle name="40% - Ênfase1 2 4" xfId="93" xr:uid="{00000000-0005-0000-0000-00005B000000}"/>
    <cellStyle name="40% - Ênfase1 3" xfId="94" xr:uid="{00000000-0005-0000-0000-00005C000000}"/>
    <cellStyle name="40% - Ênfase1 3 2" xfId="95" xr:uid="{00000000-0005-0000-0000-00005D000000}"/>
    <cellStyle name="40% - Ênfase1 3 3" xfId="96" xr:uid="{00000000-0005-0000-0000-00005E000000}"/>
    <cellStyle name="40% - Ênfase1 4" xfId="97" xr:uid="{00000000-0005-0000-0000-00005F000000}"/>
    <cellStyle name="40% - Ênfase2 2" xfId="98" xr:uid="{00000000-0005-0000-0000-000060000000}"/>
    <cellStyle name="40% - Ênfase2 2 2" xfId="99" xr:uid="{00000000-0005-0000-0000-000061000000}"/>
    <cellStyle name="40% - Ênfase2 2 2 2" xfId="100" xr:uid="{00000000-0005-0000-0000-000062000000}"/>
    <cellStyle name="40% - Ênfase2 2 3" xfId="101" xr:uid="{00000000-0005-0000-0000-000063000000}"/>
    <cellStyle name="40% - Ênfase2 2 4" xfId="102" xr:uid="{00000000-0005-0000-0000-000064000000}"/>
    <cellStyle name="40% - Ênfase2 3" xfId="103" xr:uid="{00000000-0005-0000-0000-000065000000}"/>
    <cellStyle name="40% - Ênfase2 3 2" xfId="104" xr:uid="{00000000-0005-0000-0000-000066000000}"/>
    <cellStyle name="40% - Ênfase2 3 3" xfId="105" xr:uid="{00000000-0005-0000-0000-000067000000}"/>
    <cellStyle name="40% - Ênfase2 4" xfId="106" xr:uid="{00000000-0005-0000-0000-000068000000}"/>
    <cellStyle name="40% - Ênfase3 2" xfId="107" xr:uid="{00000000-0005-0000-0000-000069000000}"/>
    <cellStyle name="40% - Ênfase3 2 2" xfId="108" xr:uid="{00000000-0005-0000-0000-00006A000000}"/>
    <cellStyle name="40% - Ênfase3 2 2 2" xfId="109" xr:uid="{00000000-0005-0000-0000-00006B000000}"/>
    <cellStyle name="40% - Ênfase3 2 3" xfId="110" xr:uid="{00000000-0005-0000-0000-00006C000000}"/>
    <cellStyle name="40% - Ênfase3 2 4" xfId="111" xr:uid="{00000000-0005-0000-0000-00006D000000}"/>
    <cellStyle name="40% - Ênfase3 3" xfId="112" xr:uid="{00000000-0005-0000-0000-00006E000000}"/>
    <cellStyle name="40% - Ênfase3 3 2" xfId="113" xr:uid="{00000000-0005-0000-0000-00006F000000}"/>
    <cellStyle name="40% - Ênfase3 3 3" xfId="114" xr:uid="{00000000-0005-0000-0000-000070000000}"/>
    <cellStyle name="40% - Ênfase3 4" xfId="115" xr:uid="{00000000-0005-0000-0000-000071000000}"/>
    <cellStyle name="40% - Ênfase3 5" xfId="116" xr:uid="{00000000-0005-0000-0000-000072000000}"/>
    <cellStyle name="40% - Ênfase4 2" xfId="117" xr:uid="{00000000-0005-0000-0000-000073000000}"/>
    <cellStyle name="40% - Ênfase4 2 2" xfId="118" xr:uid="{00000000-0005-0000-0000-000074000000}"/>
    <cellStyle name="40% - Ênfase4 2 2 2" xfId="119" xr:uid="{00000000-0005-0000-0000-000075000000}"/>
    <cellStyle name="40% - Ênfase4 2 3" xfId="120" xr:uid="{00000000-0005-0000-0000-000076000000}"/>
    <cellStyle name="40% - Ênfase4 2 4" xfId="121" xr:uid="{00000000-0005-0000-0000-000077000000}"/>
    <cellStyle name="40% - Ênfase4 3" xfId="122" xr:uid="{00000000-0005-0000-0000-000078000000}"/>
    <cellStyle name="40% - Ênfase4 3 2" xfId="123" xr:uid="{00000000-0005-0000-0000-000079000000}"/>
    <cellStyle name="40% - Ênfase4 3 3" xfId="124" xr:uid="{00000000-0005-0000-0000-00007A000000}"/>
    <cellStyle name="40% - Ênfase4 4" xfId="125" xr:uid="{00000000-0005-0000-0000-00007B000000}"/>
    <cellStyle name="40% - Ênfase5 2" xfId="126" xr:uid="{00000000-0005-0000-0000-00007C000000}"/>
    <cellStyle name="40% - Ênfase5 2 2" xfId="127" xr:uid="{00000000-0005-0000-0000-00007D000000}"/>
    <cellStyle name="40% - Ênfase5 2 2 2" xfId="128" xr:uid="{00000000-0005-0000-0000-00007E000000}"/>
    <cellStyle name="40% - Ênfase5 2 3" xfId="129" xr:uid="{00000000-0005-0000-0000-00007F000000}"/>
    <cellStyle name="40% - Ênfase5 2 4" xfId="130" xr:uid="{00000000-0005-0000-0000-000080000000}"/>
    <cellStyle name="40% - Ênfase5 3" xfId="131" xr:uid="{00000000-0005-0000-0000-000081000000}"/>
    <cellStyle name="40% - Ênfase5 3 2" xfId="132" xr:uid="{00000000-0005-0000-0000-000082000000}"/>
    <cellStyle name="40% - Ênfase5 3 3" xfId="133" xr:uid="{00000000-0005-0000-0000-000083000000}"/>
    <cellStyle name="40% - Ênfase5 4" xfId="134" xr:uid="{00000000-0005-0000-0000-000084000000}"/>
    <cellStyle name="40% - Ênfase6 2" xfId="135" xr:uid="{00000000-0005-0000-0000-000085000000}"/>
    <cellStyle name="40% - Ênfase6 2 2" xfId="136" xr:uid="{00000000-0005-0000-0000-000086000000}"/>
    <cellStyle name="40% - Ênfase6 2 2 2" xfId="137" xr:uid="{00000000-0005-0000-0000-000087000000}"/>
    <cellStyle name="40% - Ênfase6 2 3" xfId="138" xr:uid="{00000000-0005-0000-0000-000088000000}"/>
    <cellStyle name="40% - Ênfase6 2 4" xfId="139" xr:uid="{00000000-0005-0000-0000-000089000000}"/>
    <cellStyle name="40% - Ênfase6 3" xfId="140" xr:uid="{00000000-0005-0000-0000-00008A000000}"/>
    <cellStyle name="40% - Ênfase6 3 2" xfId="141" xr:uid="{00000000-0005-0000-0000-00008B000000}"/>
    <cellStyle name="40% - Ênfase6 3 3" xfId="142" xr:uid="{00000000-0005-0000-0000-00008C000000}"/>
    <cellStyle name="40% - Ênfase6 4" xfId="143" xr:uid="{00000000-0005-0000-0000-00008D000000}"/>
    <cellStyle name="60% - Cor1" xfId="144" xr:uid="{00000000-0005-0000-0000-00008E000000}"/>
    <cellStyle name="60% - Cor1 2" xfId="145" xr:uid="{00000000-0005-0000-0000-00008F000000}"/>
    <cellStyle name="60% - Cor2" xfId="146" xr:uid="{00000000-0005-0000-0000-000090000000}"/>
    <cellStyle name="60% - Cor2 2" xfId="147" xr:uid="{00000000-0005-0000-0000-000091000000}"/>
    <cellStyle name="60% - Cor3" xfId="148" xr:uid="{00000000-0005-0000-0000-000092000000}"/>
    <cellStyle name="60% - Cor3 2" xfId="149" xr:uid="{00000000-0005-0000-0000-000093000000}"/>
    <cellStyle name="60% - Cor4" xfId="150" xr:uid="{00000000-0005-0000-0000-000094000000}"/>
    <cellStyle name="60% - Cor4 2" xfId="151" xr:uid="{00000000-0005-0000-0000-000095000000}"/>
    <cellStyle name="60% - Cor5" xfId="152" xr:uid="{00000000-0005-0000-0000-000096000000}"/>
    <cellStyle name="60% - Cor5 2" xfId="153" xr:uid="{00000000-0005-0000-0000-000097000000}"/>
    <cellStyle name="60% - Cor6" xfId="154" xr:uid="{00000000-0005-0000-0000-000098000000}"/>
    <cellStyle name="60% - Cor6 2" xfId="155" xr:uid="{00000000-0005-0000-0000-000099000000}"/>
    <cellStyle name="60% - Ênfase1 2" xfId="156" xr:uid="{00000000-0005-0000-0000-00009A000000}"/>
    <cellStyle name="60% - Ênfase1 3" xfId="157" xr:uid="{00000000-0005-0000-0000-00009B000000}"/>
    <cellStyle name="60% - Ênfase2 2" xfId="158" xr:uid="{00000000-0005-0000-0000-00009C000000}"/>
    <cellStyle name="60% - Ênfase2 3" xfId="159" xr:uid="{00000000-0005-0000-0000-00009D000000}"/>
    <cellStyle name="60% - Ênfase3 2" xfId="160" xr:uid="{00000000-0005-0000-0000-00009E000000}"/>
    <cellStyle name="60% - Ênfase3 2 2" xfId="161" xr:uid="{00000000-0005-0000-0000-00009F000000}"/>
    <cellStyle name="60% - Ênfase3 3" xfId="162" xr:uid="{00000000-0005-0000-0000-0000A0000000}"/>
    <cellStyle name="60% - Ênfase4 2" xfId="163" xr:uid="{00000000-0005-0000-0000-0000A1000000}"/>
    <cellStyle name="60% - Ênfase4 2 2" xfId="164" xr:uid="{00000000-0005-0000-0000-0000A2000000}"/>
    <cellStyle name="60% - Ênfase4 3" xfId="165" xr:uid="{00000000-0005-0000-0000-0000A3000000}"/>
    <cellStyle name="60% - Ênfase5 2" xfId="166" xr:uid="{00000000-0005-0000-0000-0000A4000000}"/>
    <cellStyle name="60% - Ênfase5 3" xfId="167" xr:uid="{00000000-0005-0000-0000-0000A5000000}"/>
    <cellStyle name="60% - Ênfase6 2" xfId="168" xr:uid="{00000000-0005-0000-0000-0000A6000000}"/>
    <cellStyle name="60% - Ênfase6 2 2" xfId="169" xr:uid="{00000000-0005-0000-0000-0000A7000000}"/>
    <cellStyle name="60% - Ênfase6 3" xfId="170" xr:uid="{00000000-0005-0000-0000-0000A8000000}"/>
    <cellStyle name="60% - Ênfase6 37" xfId="171" xr:uid="{00000000-0005-0000-0000-0000A9000000}"/>
    <cellStyle name="Bom 2" xfId="172" xr:uid="{00000000-0005-0000-0000-0000AA000000}"/>
    <cellStyle name="Bom 3" xfId="173" xr:uid="{00000000-0005-0000-0000-0000AB000000}"/>
    <cellStyle name="Cabeçalho 1" xfId="174" xr:uid="{00000000-0005-0000-0000-0000AC000000}"/>
    <cellStyle name="Cabeçalho 1 2" xfId="175" xr:uid="{00000000-0005-0000-0000-0000AD000000}"/>
    <cellStyle name="Cabeçalho 2" xfId="176" xr:uid="{00000000-0005-0000-0000-0000AE000000}"/>
    <cellStyle name="Cabeçalho 2 2" xfId="177" xr:uid="{00000000-0005-0000-0000-0000AF000000}"/>
    <cellStyle name="Cabeçalho 3" xfId="178" xr:uid="{00000000-0005-0000-0000-0000B0000000}"/>
    <cellStyle name="Cabeçalho 3 2" xfId="179" xr:uid="{00000000-0005-0000-0000-0000B1000000}"/>
    <cellStyle name="Cabeçalho 4" xfId="180" xr:uid="{00000000-0005-0000-0000-0000B2000000}"/>
    <cellStyle name="Cabeçalho 4 2" xfId="181" xr:uid="{00000000-0005-0000-0000-0000B3000000}"/>
    <cellStyle name="Cálculo 2" xfId="182" xr:uid="{00000000-0005-0000-0000-0000B4000000}"/>
    <cellStyle name="Cálculo 2 2" xfId="183" xr:uid="{00000000-0005-0000-0000-0000B5000000}"/>
    <cellStyle name="Cálculo 2 2 2" xfId="184" xr:uid="{00000000-0005-0000-0000-0000B6000000}"/>
    <cellStyle name="Cálculo 2 2_CÁLCULO DE HORAS - tabela MARÇO 2014" xfId="185" xr:uid="{00000000-0005-0000-0000-0000B7000000}"/>
    <cellStyle name="Cálculo 2 3" xfId="186" xr:uid="{00000000-0005-0000-0000-0000B8000000}"/>
    <cellStyle name="Cálculo 2 3 2" xfId="187" xr:uid="{00000000-0005-0000-0000-0000B9000000}"/>
    <cellStyle name="Cálculo 2 3_CÁLCULO DE HORAS - tabela MARÇO 2014" xfId="188" xr:uid="{00000000-0005-0000-0000-0000BA000000}"/>
    <cellStyle name="Cálculo 2 4" xfId="189" xr:uid="{00000000-0005-0000-0000-0000BB000000}"/>
    <cellStyle name="Cálculo 2_AQPNG_ORC_R01_2013_11_22(OBRA COMPLETA) 29112013-2" xfId="190" xr:uid="{00000000-0005-0000-0000-0000BC000000}"/>
    <cellStyle name="Cálculo 3" xfId="191" xr:uid="{00000000-0005-0000-0000-0000BD000000}"/>
    <cellStyle name="Cálculo 3 2" xfId="192" xr:uid="{00000000-0005-0000-0000-0000BE000000}"/>
    <cellStyle name="Cálculo 3_CÁLCULO DE HORAS - tabela MARÇO 2014" xfId="193" xr:uid="{00000000-0005-0000-0000-0000BF000000}"/>
    <cellStyle name="category" xfId="194" xr:uid="{00000000-0005-0000-0000-0000C0000000}"/>
    <cellStyle name="Célula de Verificação 2" xfId="195" xr:uid="{00000000-0005-0000-0000-0000C1000000}"/>
    <cellStyle name="Célula de Verificação 3" xfId="196" xr:uid="{00000000-0005-0000-0000-0000C2000000}"/>
    <cellStyle name="Célula Ligada" xfId="197" xr:uid="{00000000-0005-0000-0000-0000C3000000}"/>
    <cellStyle name="Célula Ligada 2" xfId="198" xr:uid="{00000000-0005-0000-0000-0000C4000000}"/>
    <cellStyle name="Célula Vinculada 2" xfId="199" xr:uid="{00000000-0005-0000-0000-0000C5000000}"/>
    <cellStyle name="Célula Vinculada 3" xfId="200" xr:uid="{00000000-0005-0000-0000-0000C6000000}"/>
    <cellStyle name="Comma" xfId="201" xr:uid="{00000000-0005-0000-0000-0000C7000000}"/>
    <cellStyle name="Comma [0]_aola" xfId="202" xr:uid="{00000000-0005-0000-0000-0000C8000000}"/>
    <cellStyle name="Comma_5 Series SW" xfId="203" xr:uid="{00000000-0005-0000-0000-0000C9000000}"/>
    <cellStyle name="Comma0" xfId="204" xr:uid="{00000000-0005-0000-0000-0000CA000000}"/>
    <cellStyle name="Comma0 - Modelo1" xfId="205" xr:uid="{00000000-0005-0000-0000-0000CB000000}"/>
    <cellStyle name="Comma0 - Style1" xfId="206" xr:uid="{00000000-0005-0000-0000-0000CC000000}"/>
    <cellStyle name="Comma1 - Modelo2" xfId="207" xr:uid="{00000000-0005-0000-0000-0000CD000000}"/>
    <cellStyle name="Comma1 - Style2" xfId="208" xr:uid="{00000000-0005-0000-0000-0000CE000000}"/>
    <cellStyle name="Cor1" xfId="209" xr:uid="{00000000-0005-0000-0000-0000CF000000}"/>
    <cellStyle name="Cor1 2" xfId="210" xr:uid="{00000000-0005-0000-0000-0000D0000000}"/>
    <cellStyle name="Cor2" xfId="211" xr:uid="{00000000-0005-0000-0000-0000D1000000}"/>
    <cellStyle name="Cor2 2" xfId="212" xr:uid="{00000000-0005-0000-0000-0000D2000000}"/>
    <cellStyle name="Cor3" xfId="213" xr:uid="{00000000-0005-0000-0000-0000D3000000}"/>
    <cellStyle name="Cor3 2" xfId="214" xr:uid="{00000000-0005-0000-0000-0000D4000000}"/>
    <cellStyle name="Cor4" xfId="215" xr:uid="{00000000-0005-0000-0000-0000D5000000}"/>
    <cellStyle name="Cor4 2" xfId="216" xr:uid="{00000000-0005-0000-0000-0000D6000000}"/>
    <cellStyle name="Cor5" xfId="217" xr:uid="{00000000-0005-0000-0000-0000D7000000}"/>
    <cellStyle name="Cor5 2" xfId="218" xr:uid="{00000000-0005-0000-0000-0000D8000000}"/>
    <cellStyle name="Cor6" xfId="219" xr:uid="{00000000-0005-0000-0000-0000D9000000}"/>
    <cellStyle name="Cor6 2" xfId="220" xr:uid="{00000000-0005-0000-0000-0000DA000000}"/>
    <cellStyle name="Correcto" xfId="221" xr:uid="{00000000-0005-0000-0000-0000DB000000}"/>
    <cellStyle name="Correcto 2" xfId="222" xr:uid="{00000000-0005-0000-0000-0000DC000000}"/>
    <cellStyle name="Currency" xfId="223" xr:uid="{00000000-0005-0000-0000-0000DD000000}"/>
    <cellStyle name="Currency $" xfId="224" xr:uid="{00000000-0005-0000-0000-0000DE000000}"/>
    <cellStyle name="Currency [0]_1995" xfId="225" xr:uid="{00000000-0005-0000-0000-0000DF000000}"/>
    <cellStyle name="Currency_1995" xfId="226" xr:uid="{00000000-0005-0000-0000-0000E0000000}"/>
    <cellStyle name="Currency0" xfId="227" xr:uid="{00000000-0005-0000-0000-0000E1000000}"/>
    <cellStyle name="Date" xfId="228" xr:uid="{00000000-0005-0000-0000-0000E2000000}"/>
    <cellStyle name="Dia" xfId="229" xr:uid="{00000000-0005-0000-0000-0000E3000000}"/>
    <cellStyle name="Encabez1" xfId="230" xr:uid="{00000000-0005-0000-0000-0000E4000000}"/>
    <cellStyle name="Encabez2" xfId="231" xr:uid="{00000000-0005-0000-0000-0000E5000000}"/>
    <cellStyle name="Ênfase1 2" xfId="232" xr:uid="{00000000-0005-0000-0000-0000E6000000}"/>
    <cellStyle name="Ênfase1 3" xfId="233" xr:uid="{00000000-0005-0000-0000-0000E7000000}"/>
    <cellStyle name="Ênfase2 2" xfId="234" xr:uid="{00000000-0005-0000-0000-0000E8000000}"/>
    <cellStyle name="Ênfase2 3" xfId="235" xr:uid="{00000000-0005-0000-0000-0000E9000000}"/>
    <cellStyle name="Ênfase3 2" xfId="236" xr:uid="{00000000-0005-0000-0000-0000EA000000}"/>
    <cellStyle name="Ênfase3 3" xfId="237" xr:uid="{00000000-0005-0000-0000-0000EB000000}"/>
    <cellStyle name="Ênfase4 2" xfId="238" xr:uid="{00000000-0005-0000-0000-0000EC000000}"/>
    <cellStyle name="Ênfase4 3" xfId="239" xr:uid="{00000000-0005-0000-0000-0000ED000000}"/>
    <cellStyle name="Ênfase5 2" xfId="240" xr:uid="{00000000-0005-0000-0000-0000EE000000}"/>
    <cellStyle name="Ênfase5 3" xfId="241" xr:uid="{00000000-0005-0000-0000-0000EF000000}"/>
    <cellStyle name="Ênfase6 2" xfId="242" xr:uid="{00000000-0005-0000-0000-0000F0000000}"/>
    <cellStyle name="Ênfase6 3" xfId="243" xr:uid="{00000000-0005-0000-0000-0000F1000000}"/>
    <cellStyle name="Entrada 2" xfId="244" xr:uid="{00000000-0005-0000-0000-0000F2000000}"/>
    <cellStyle name="Entrada 2 2" xfId="245" xr:uid="{00000000-0005-0000-0000-0000F3000000}"/>
    <cellStyle name="Entrada 2 2 2" xfId="246" xr:uid="{00000000-0005-0000-0000-0000F4000000}"/>
    <cellStyle name="Entrada 2 2_CÁLCULO DE HORAS - tabela MARÇO 2014" xfId="247" xr:uid="{00000000-0005-0000-0000-0000F5000000}"/>
    <cellStyle name="Entrada 2 3" xfId="248" xr:uid="{00000000-0005-0000-0000-0000F6000000}"/>
    <cellStyle name="Entrada 2 3 2" xfId="249" xr:uid="{00000000-0005-0000-0000-0000F7000000}"/>
    <cellStyle name="Entrada 2 3_CÁLCULO DE HORAS - tabela MARÇO 2014" xfId="250" xr:uid="{00000000-0005-0000-0000-0000F8000000}"/>
    <cellStyle name="Entrada 2 4" xfId="251" xr:uid="{00000000-0005-0000-0000-0000F9000000}"/>
    <cellStyle name="Entrada 2_AQPNG_ORC_R01_2013_11_22(OBRA COMPLETA) 29112013-2" xfId="252" xr:uid="{00000000-0005-0000-0000-0000FA000000}"/>
    <cellStyle name="Entrada 3" xfId="253" xr:uid="{00000000-0005-0000-0000-0000FB000000}"/>
    <cellStyle name="Entrada 3 2" xfId="254" xr:uid="{00000000-0005-0000-0000-0000FC000000}"/>
    <cellStyle name="Entrada 3_CÁLCULO DE HORAS - tabela MARÇO 2014" xfId="255" xr:uid="{00000000-0005-0000-0000-0000FD000000}"/>
    <cellStyle name="ESPECM" xfId="256" xr:uid="{00000000-0005-0000-0000-0000FE000000}"/>
    <cellStyle name="Estilo 1" xfId="257" xr:uid="{00000000-0005-0000-0000-0000FF000000}"/>
    <cellStyle name="Estilo 1 2" xfId="258" xr:uid="{00000000-0005-0000-0000-000000010000}"/>
    <cellStyle name="Estilo 1_AQPNG_ORC_R01_2013_11_22(OBRA COMPLETA) 29112013-2" xfId="259" xr:uid="{00000000-0005-0000-0000-000001010000}"/>
    <cellStyle name="Euro" xfId="260" xr:uid="{00000000-0005-0000-0000-000002010000}"/>
    <cellStyle name="Excel Built-in Comma" xfId="261" xr:uid="{00000000-0005-0000-0000-000003010000}"/>
    <cellStyle name="Excel Built-in Comma 2" xfId="262" xr:uid="{00000000-0005-0000-0000-000004010000}"/>
    <cellStyle name="Excel Built-in Comma 2 2" xfId="263" xr:uid="{00000000-0005-0000-0000-000005010000}"/>
    <cellStyle name="Excel Built-in Comma 3" xfId="264" xr:uid="{00000000-0005-0000-0000-000006010000}"/>
    <cellStyle name="Excel Built-in Comma 4" xfId="265" xr:uid="{00000000-0005-0000-0000-000007010000}"/>
    <cellStyle name="Excel Built-in Comma 5" xfId="266" xr:uid="{00000000-0005-0000-0000-000008010000}"/>
    <cellStyle name="Excel Built-in Excel Built-in Excel Built-in Excel Built-in Excel Built-in Excel Built-in Excel Built-in Excel Built-in Separador de milhares 4" xfId="267" xr:uid="{00000000-0005-0000-0000-000009010000}"/>
    <cellStyle name="Excel Built-in Excel Built-in Excel Built-in Excel Built-in Excel Built-in Excel Built-in Excel Built-in Separador de milhares 4" xfId="268" xr:uid="{00000000-0005-0000-0000-00000A010000}"/>
    <cellStyle name="Excel Built-in Normal" xfId="269" xr:uid="{00000000-0005-0000-0000-00000B010000}"/>
    <cellStyle name="Excel Built-in Normal 1" xfId="270" xr:uid="{00000000-0005-0000-0000-00000C010000}"/>
    <cellStyle name="Excel Built-in Normal 2" xfId="271" xr:uid="{00000000-0005-0000-0000-00000D010000}"/>
    <cellStyle name="Excel Built-in Normal 2 2" xfId="272" xr:uid="{00000000-0005-0000-0000-00000E010000}"/>
    <cellStyle name="Excel Built-in Normal 3" xfId="273" xr:uid="{00000000-0005-0000-0000-00000F010000}"/>
    <cellStyle name="Excel Built-in Normal 4" xfId="274" xr:uid="{00000000-0005-0000-0000-000010010000}"/>
    <cellStyle name="Excel Built-in Normal 5" xfId="275" xr:uid="{00000000-0005-0000-0000-000011010000}"/>
    <cellStyle name="Excel Built-in Normal 6" xfId="276" xr:uid="{00000000-0005-0000-0000-000012010000}"/>
    <cellStyle name="Excel Built-in Normal_Planilha RETROFIT PALÁCIO - VRF  DEZEMBRO  2013 CRONOGRAMA 15 MESES _ R02 - 2" xfId="277" xr:uid="{00000000-0005-0000-0000-000013010000}"/>
    <cellStyle name="Excel_BuiltIn_Comma" xfId="278" xr:uid="{00000000-0005-0000-0000-000014010000}"/>
    <cellStyle name="F2" xfId="279" xr:uid="{00000000-0005-0000-0000-000015010000}"/>
    <cellStyle name="F3" xfId="280" xr:uid="{00000000-0005-0000-0000-000016010000}"/>
    <cellStyle name="F4" xfId="281" xr:uid="{00000000-0005-0000-0000-000017010000}"/>
    <cellStyle name="F5" xfId="282" xr:uid="{00000000-0005-0000-0000-000018010000}"/>
    <cellStyle name="F6" xfId="283" xr:uid="{00000000-0005-0000-0000-000019010000}"/>
    <cellStyle name="F7" xfId="284" xr:uid="{00000000-0005-0000-0000-00001A010000}"/>
    <cellStyle name="F8" xfId="285" xr:uid="{00000000-0005-0000-0000-00001B010000}"/>
    <cellStyle name="Fijo" xfId="286" xr:uid="{00000000-0005-0000-0000-00001C010000}"/>
    <cellStyle name="Financiero" xfId="287" xr:uid="{00000000-0005-0000-0000-00001D010000}"/>
    <cellStyle name="Fixed" xfId="288" xr:uid="{00000000-0005-0000-0000-00001E010000}"/>
    <cellStyle name="Followed Hyperlink" xfId="289" xr:uid="{00000000-0005-0000-0000-00001F010000}"/>
    <cellStyle name="Grey" xfId="290" xr:uid="{00000000-0005-0000-0000-000020010000}"/>
    <cellStyle name="HEADER" xfId="291" xr:uid="{00000000-0005-0000-0000-000021010000}"/>
    <cellStyle name="Heading" xfId="292" xr:uid="{00000000-0005-0000-0000-000022010000}"/>
    <cellStyle name="Heading 1" xfId="293" xr:uid="{00000000-0005-0000-0000-000023010000}"/>
    <cellStyle name="Heading 2" xfId="294" xr:uid="{00000000-0005-0000-0000-000024010000}"/>
    <cellStyle name="Heading1" xfId="295" xr:uid="{00000000-0005-0000-0000-000025010000}"/>
    <cellStyle name="Hiperlink 2" xfId="296" xr:uid="{00000000-0005-0000-0000-000026010000}"/>
    <cellStyle name="Incorrecto" xfId="297" xr:uid="{00000000-0005-0000-0000-000027010000}"/>
    <cellStyle name="Incorrecto 2" xfId="298" xr:uid="{00000000-0005-0000-0000-000028010000}"/>
    <cellStyle name="Incorreto 2" xfId="299" xr:uid="{00000000-0005-0000-0000-000029010000}"/>
    <cellStyle name="Incorreto 3" xfId="300" xr:uid="{00000000-0005-0000-0000-00002A010000}"/>
    <cellStyle name="Input [yellow]" xfId="301" xr:uid="{00000000-0005-0000-0000-00002B010000}"/>
    <cellStyle name="Millares [0]_10 AVERIAS MASIVAS + ANT" xfId="302" xr:uid="{00000000-0005-0000-0000-00002C010000}"/>
    <cellStyle name="Millares_10 AVERIAS MASIVAS + ANT" xfId="303" xr:uid="{00000000-0005-0000-0000-00002D010000}"/>
    <cellStyle name="Model" xfId="304" xr:uid="{00000000-0005-0000-0000-00002E010000}"/>
    <cellStyle name="Moeda 10" xfId="305" xr:uid="{00000000-0005-0000-0000-00002F010000}"/>
    <cellStyle name="Moeda 11" xfId="306" xr:uid="{00000000-0005-0000-0000-000030010000}"/>
    <cellStyle name="Moeda 2" xfId="307" xr:uid="{00000000-0005-0000-0000-000031010000}"/>
    <cellStyle name="Moeda 2 2" xfId="308" xr:uid="{00000000-0005-0000-0000-000032010000}"/>
    <cellStyle name="Moeda 2 2 2" xfId="309" xr:uid="{00000000-0005-0000-0000-000033010000}"/>
    <cellStyle name="Moeda 2 2 3" xfId="310" xr:uid="{00000000-0005-0000-0000-000034010000}"/>
    <cellStyle name="Moeda 2 2 4" xfId="311" xr:uid="{00000000-0005-0000-0000-000035010000}"/>
    <cellStyle name="Moeda 2 2_AQPNG_ORC_R01_2013_11_22(OBRA COMPLETA) 29112013-2" xfId="312" xr:uid="{00000000-0005-0000-0000-000036010000}"/>
    <cellStyle name="Moeda 2 3" xfId="313" xr:uid="{00000000-0005-0000-0000-000037010000}"/>
    <cellStyle name="Moeda 2 3 2" xfId="314" xr:uid="{00000000-0005-0000-0000-000038010000}"/>
    <cellStyle name="Moeda 2 3_AQPNG_ORC_R01_2013_11_22(OBRA COMPLETA) 29112013-2" xfId="315" xr:uid="{00000000-0005-0000-0000-000039010000}"/>
    <cellStyle name="Moeda 2 4" xfId="316" xr:uid="{00000000-0005-0000-0000-00003A010000}"/>
    <cellStyle name="Moeda 2 5" xfId="317" xr:uid="{00000000-0005-0000-0000-00003B010000}"/>
    <cellStyle name="Moeda 2_AQPNG_ORC_R01_2013_11_22(OBRA COMPLETA) 29112013-2" xfId="318" xr:uid="{00000000-0005-0000-0000-00003C010000}"/>
    <cellStyle name="Moeda 3" xfId="319" xr:uid="{00000000-0005-0000-0000-00003D010000}"/>
    <cellStyle name="Moeda 3 2" xfId="320" xr:uid="{00000000-0005-0000-0000-00003E010000}"/>
    <cellStyle name="Moeda 3 2 2" xfId="321" xr:uid="{00000000-0005-0000-0000-00003F010000}"/>
    <cellStyle name="Moeda 3 2_AQPNG_ORC_R01_2013_11_22(OBRA COMPLETA) 29112013-2" xfId="322" xr:uid="{00000000-0005-0000-0000-000040010000}"/>
    <cellStyle name="Moeda 3 3" xfId="323" xr:uid="{00000000-0005-0000-0000-000041010000}"/>
    <cellStyle name="Moeda 3 3 2" xfId="324" xr:uid="{00000000-0005-0000-0000-000042010000}"/>
    <cellStyle name="Moeda 3 3_AQPNG_ORC_R01_2013_11_22(OBRA COMPLETA) 29112013-2" xfId="325" xr:uid="{00000000-0005-0000-0000-000043010000}"/>
    <cellStyle name="Moeda 3 4" xfId="326" xr:uid="{00000000-0005-0000-0000-000044010000}"/>
    <cellStyle name="Moeda 3_AQPNG_ORC_R01_2013_11_22(OBRA COMPLETA) 29112013-2" xfId="327" xr:uid="{00000000-0005-0000-0000-000045010000}"/>
    <cellStyle name="Moeda 4" xfId="328" xr:uid="{00000000-0005-0000-0000-000046010000}"/>
    <cellStyle name="Moeda 4 2" xfId="329" xr:uid="{00000000-0005-0000-0000-000047010000}"/>
    <cellStyle name="Moeda 4 2 2" xfId="330" xr:uid="{00000000-0005-0000-0000-000048010000}"/>
    <cellStyle name="Moeda 4 2 2 2" xfId="331" xr:uid="{00000000-0005-0000-0000-000049010000}"/>
    <cellStyle name="Moeda 4 2 3" xfId="332" xr:uid="{00000000-0005-0000-0000-00004A010000}"/>
    <cellStyle name="Moeda 4 2 4" xfId="333" xr:uid="{00000000-0005-0000-0000-00004B010000}"/>
    <cellStyle name="Moeda 4 2_AQPNG_ORC_R01_2013_11_22(OBRA COMPLETA) 29112013-2" xfId="334" xr:uid="{00000000-0005-0000-0000-00004C010000}"/>
    <cellStyle name="Moeda 4 3" xfId="335" xr:uid="{00000000-0005-0000-0000-00004D010000}"/>
    <cellStyle name="Moeda 4 3 2" xfId="336" xr:uid="{00000000-0005-0000-0000-00004E010000}"/>
    <cellStyle name="Moeda 4 3 3" xfId="337" xr:uid="{00000000-0005-0000-0000-00004F010000}"/>
    <cellStyle name="Moeda 4 4" xfId="338" xr:uid="{00000000-0005-0000-0000-000050010000}"/>
    <cellStyle name="Moeda 4 5" xfId="339" xr:uid="{00000000-0005-0000-0000-000051010000}"/>
    <cellStyle name="Moeda 4_AQPNG_ORC_R01_2013_11_22(OBRA COMPLETA) 29112013-2" xfId="340" xr:uid="{00000000-0005-0000-0000-000052010000}"/>
    <cellStyle name="Moeda 5" xfId="341" xr:uid="{00000000-0005-0000-0000-000053010000}"/>
    <cellStyle name="Moeda 5 10" xfId="342" xr:uid="{00000000-0005-0000-0000-000054010000}"/>
    <cellStyle name="Moeda 5 11" xfId="343" xr:uid="{00000000-0005-0000-0000-000055010000}"/>
    <cellStyle name="Moeda 5 2" xfId="344" xr:uid="{00000000-0005-0000-0000-000056010000}"/>
    <cellStyle name="Moeda 5 2 2" xfId="345" xr:uid="{00000000-0005-0000-0000-000057010000}"/>
    <cellStyle name="Moeda 5 2 2 2" xfId="346" xr:uid="{00000000-0005-0000-0000-000058010000}"/>
    <cellStyle name="Moeda 5 2 2 3" xfId="347" xr:uid="{00000000-0005-0000-0000-000059010000}"/>
    <cellStyle name="Moeda 5 2 3" xfId="348" xr:uid="{00000000-0005-0000-0000-00005A010000}"/>
    <cellStyle name="Moeda 5 2 3 2" xfId="349" xr:uid="{00000000-0005-0000-0000-00005B010000}"/>
    <cellStyle name="Moeda 5 2 4" xfId="350" xr:uid="{00000000-0005-0000-0000-00005C010000}"/>
    <cellStyle name="Moeda 5 2 5" xfId="351" xr:uid="{00000000-0005-0000-0000-00005D010000}"/>
    <cellStyle name="Moeda 5 3" xfId="352" xr:uid="{00000000-0005-0000-0000-00005E010000}"/>
    <cellStyle name="Moeda 5 3 2" xfId="353" xr:uid="{00000000-0005-0000-0000-00005F010000}"/>
    <cellStyle name="Moeda 5 3 2 2" xfId="354" xr:uid="{00000000-0005-0000-0000-000060010000}"/>
    <cellStyle name="Moeda 5 3 3" xfId="355" xr:uid="{00000000-0005-0000-0000-000061010000}"/>
    <cellStyle name="Moeda 5 3 4" xfId="356" xr:uid="{00000000-0005-0000-0000-000062010000}"/>
    <cellStyle name="Moeda 5 4" xfId="357" xr:uid="{00000000-0005-0000-0000-000063010000}"/>
    <cellStyle name="Moeda 5 5" xfId="358" xr:uid="{00000000-0005-0000-0000-000064010000}"/>
    <cellStyle name="Moeda 5 5 2" xfId="359" xr:uid="{00000000-0005-0000-0000-000065010000}"/>
    <cellStyle name="Moeda 5 5 3" xfId="360" xr:uid="{00000000-0005-0000-0000-000066010000}"/>
    <cellStyle name="Moeda 5 6" xfId="361" xr:uid="{00000000-0005-0000-0000-000067010000}"/>
    <cellStyle name="Moeda 5 6 2" xfId="362" xr:uid="{00000000-0005-0000-0000-000068010000}"/>
    <cellStyle name="Moeda 5 6 3" xfId="363" xr:uid="{00000000-0005-0000-0000-000069010000}"/>
    <cellStyle name="Moeda 5 7" xfId="364" xr:uid="{00000000-0005-0000-0000-00006A010000}"/>
    <cellStyle name="Moeda 5 7 2" xfId="365" xr:uid="{00000000-0005-0000-0000-00006B010000}"/>
    <cellStyle name="Moeda 5 8" xfId="366" xr:uid="{00000000-0005-0000-0000-00006C010000}"/>
    <cellStyle name="Moeda 5 8 2" xfId="367" xr:uid="{00000000-0005-0000-0000-00006D010000}"/>
    <cellStyle name="Moeda 5 9" xfId="368" xr:uid="{00000000-0005-0000-0000-00006E010000}"/>
    <cellStyle name="Moeda 5_AQPNG_ORC_R01_2013_11_22(OBRA COMPLETA) 29112013-2" xfId="369" xr:uid="{00000000-0005-0000-0000-00006F010000}"/>
    <cellStyle name="Moeda 6" xfId="370" xr:uid="{00000000-0005-0000-0000-000070010000}"/>
    <cellStyle name="Moeda 6 2" xfId="371" xr:uid="{00000000-0005-0000-0000-000071010000}"/>
    <cellStyle name="Moeda 6 2 2" xfId="372" xr:uid="{00000000-0005-0000-0000-000072010000}"/>
    <cellStyle name="Moeda 6 3" xfId="373" xr:uid="{00000000-0005-0000-0000-000073010000}"/>
    <cellStyle name="Moeda 6 4" xfId="374" xr:uid="{00000000-0005-0000-0000-000074010000}"/>
    <cellStyle name="Moeda 6_AQPNG_ORC_R01_2013_11_22(OBRA COMPLETA) 29112013-2" xfId="375" xr:uid="{00000000-0005-0000-0000-000075010000}"/>
    <cellStyle name="Moeda 7" xfId="376" xr:uid="{00000000-0005-0000-0000-000076010000}"/>
    <cellStyle name="Moeda 7 2" xfId="377" xr:uid="{00000000-0005-0000-0000-000077010000}"/>
    <cellStyle name="Moeda 8" xfId="378" xr:uid="{00000000-0005-0000-0000-000078010000}"/>
    <cellStyle name="Moeda 8 2" xfId="379" xr:uid="{00000000-0005-0000-0000-000079010000}"/>
    <cellStyle name="Moeda 9" xfId="380" xr:uid="{00000000-0005-0000-0000-00007A010000}"/>
    <cellStyle name="Moneda [0]_10 AVERIAS MASIVAS + ANT" xfId="381" xr:uid="{00000000-0005-0000-0000-00007B010000}"/>
    <cellStyle name="Moneda_10 AVERIAS MASIVAS + ANT" xfId="382" xr:uid="{00000000-0005-0000-0000-00007C010000}"/>
    <cellStyle name="Monetario" xfId="383" xr:uid="{00000000-0005-0000-0000-00007D010000}"/>
    <cellStyle name="Neutra 2" xfId="384" xr:uid="{00000000-0005-0000-0000-00007E010000}"/>
    <cellStyle name="Neutra 3" xfId="385" xr:uid="{00000000-0005-0000-0000-00007F010000}"/>
    <cellStyle name="Neutro" xfId="386" xr:uid="{00000000-0005-0000-0000-000080010000}"/>
    <cellStyle name="Neutro 2" xfId="387" xr:uid="{00000000-0005-0000-0000-000081010000}"/>
    <cellStyle name="no dec" xfId="388" xr:uid="{00000000-0005-0000-0000-000082010000}"/>
    <cellStyle name="Normal" xfId="0" builtinId="0"/>
    <cellStyle name="Normal - Style1" xfId="389" xr:uid="{00000000-0005-0000-0000-000084010000}"/>
    <cellStyle name="Normal 10" xfId="390" xr:uid="{00000000-0005-0000-0000-000085010000}"/>
    <cellStyle name="Normal 10 2" xfId="391" xr:uid="{00000000-0005-0000-0000-000086010000}"/>
    <cellStyle name="Normal 10 3" xfId="392" xr:uid="{00000000-0005-0000-0000-000087010000}"/>
    <cellStyle name="Normal 10 3 2" xfId="393" xr:uid="{00000000-0005-0000-0000-000088010000}"/>
    <cellStyle name="Normal 10 4" xfId="394" xr:uid="{00000000-0005-0000-0000-000089010000}"/>
    <cellStyle name="Normal 10 5" xfId="395" xr:uid="{00000000-0005-0000-0000-00008A010000}"/>
    <cellStyle name="Normal 10_AQPNG_ORC_R01_2013_11_22(OBRA COMPLETA) 29112013-2" xfId="396" xr:uid="{00000000-0005-0000-0000-00008B010000}"/>
    <cellStyle name="Normal 11" xfId="397" xr:uid="{00000000-0005-0000-0000-00008C010000}"/>
    <cellStyle name="Normal 11 2" xfId="398" xr:uid="{00000000-0005-0000-0000-00008D010000}"/>
    <cellStyle name="Normal 11 2 2" xfId="399" xr:uid="{00000000-0005-0000-0000-00008E010000}"/>
    <cellStyle name="Normal 11 3" xfId="400" xr:uid="{00000000-0005-0000-0000-00008F010000}"/>
    <cellStyle name="Normal 11 4" xfId="401" xr:uid="{00000000-0005-0000-0000-000090010000}"/>
    <cellStyle name="Normal 11 5" xfId="402" xr:uid="{00000000-0005-0000-0000-000091010000}"/>
    <cellStyle name="Normal 11_AQPNG_ORC_R01_2013_11_22(OBRA COMPLETA) 29112013-2" xfId="403" xr:uid="{00000000-0005-0000-0000-000092010000}"/>
    <cellStyle name="Normal 12" xfId="404" xr:uid="{00000000-0005-0000-0000-000093010000}"/>
    <cellStyle name="Normal 12 2" xfId="405" xr:uid="{00000000-0005-0000-0000-000094010000}"/>
    <cellStyle name="Normal 12 2 2" xfId="406" xr:uid="{00000000-0005-0000-0000-000095010000}"/>
    <cellStyle name="Normal 12 2 3" xfId="407" xr:uid="{00000000-0005-0000-0000-000096010000}"/>
    <cellStyle name="Normal 12 2_CÁLCULO DE HORAS - tabela MARÇO 2014" xfId="408" xr:uid="{00000000-0005-0000-0000-000097010000}"/>
    <cellStyle name="Normal 12 3" xfId="409" xr:uid="{00000000-0005-0000-0000-000098010000}"/>
    <cellStyle name="Normal 12 3 2" xfId="410" xr:uid="{00000000-0005-0000-0000-000099010000}"/>
    <cellStyle name="Normal 12 3_CÁLCULO DE HORAS - tabela MARÇO 2014" xfId="411" xr:uid="{00000000-0005-0000-0000-00009A010000}"/>
    <cellStyle name="Normal 12 4" xfId="412" xr:uid="{00000000-0005-0000-0000-00009B010000}"/>
    <cellStyle name="Normal 12 5" xfId="413" xr:uid="{00000000-0005-0000-0000-00009C010000}"/>
    <cellStyle name="Normal 12_AQPNG_ORC_R01_2013_11_22(OBRA COMPLETA) 29112013-2" xfId="414" xr:uid="{00000000-0005-0000-0000-00009D010000}"/>
    <cellStyle name="Normal 13" xfId="415" xr:uid="{00000000-0005-0000-0000-00009E010000}"/>
    <cellStyle name="Normal 14" xfId="416" xr:uid="{00000000-0005-0000-0000-00009F010000}"/>
    <cellStyle name="Normal 15" xfId="417" xr:uid="{00000000-0005-0000-0000-0000A0010000}"/>
    <cellStyle name="Normal 16" xfId="418" xr:uid="{00000000-0005-0000-0000-0000A1010000}"/>
    <cellStyle name="Normal 17" xfId="419" xr:uid="{00000000-0005-0000-0000-0000A2010000}"/>
    <cellStyle name="Normal 18" xfId="420" xr:uid="{00000000-0005-0000-0000-0000A3010000}"/>
    <cellStyle name="Normal 19" xfId="421" xr:uid="{00000000-0005-0000-0000-0000A4010000}"/>
    <cellStyle name="Normal 2" xfId="422" xr:uid="{00000000-0005-0000-0000-0000A5010000}"/>
    <cellStyle name="Normal 2 2" xfId="423" xr:uid="{00000000-0005-0000-0000-0000A6010000}"/>
    <cellStyle name="Normal 2 2 2" xfId="424" xr:uid="{00000000-0005-0000-0000-0000A7010000}"/>
    <cellStyle name="Normal 2 2 3" xfId="425" xr:uid="{00000000-0005-0000-0000-0000A8010000}"/>
    <cellStyle name="Normal 2 2 3 2" xfId="426" xr:uid="{00000000-0005-0000-0000-0000A9010000}"/>
    <cellStyle name="Normal 2 2 4" xfId="427" xr:uid="{00000000-0005-0000-0000-0000AA010000}"/>
    <cellStyle name="Normal 2 2 4 2" xfId="428" xr:uid="{00000000-0005-0000-0000-0000AB010000}"/>
    <cellStyle name="Normal 2 2 5" xfId="429" xr:uid="{00000000-0005-0000-0000-0000AC010000}"/>
    <cellStyle name="Normal 2 2 6" xfId="430" xr:uid="{00000000-0005-0000-0000-0000AD010000}"/>
    <cellStyle name="Normal 2 2 7" xfId="431" xr:uid="{00000000-0005-0000-0000-0000AE010000}"/>
    <cellStyle name="Normal 2 2_CEEP BANDEIRANTES - REV. SUELY" xfId="432" xr:uid="{00000000-0005-0000-0000-0000AF010000}"/>
    <cellStyle name="Normal 2 3" xfId="433" xr:uid="{00000000-0005-0000-0000-0000B0010000}"/>
    <cellStyle name="Normal 2 3 2" xfId="434" xr:uid="{00000000-0005-0000-0000-0000B1010000}"/>
    <cellStyle name="Normal 2 3 2 2" xfId="435" xr:uid="{00000000-0005-0000-0000-0000B2010000}"/>
    <cellStyle name="Normal 2 3 2 3" xfId="436" xr:uid="{00000000-0005-0000-0000-0000B3010000}"/>
    <cellStyle name="Normal 2 3 3" xfId="437" xr:uid="{00000000-0005-0000-0000-0000B4010000}"/>
    <cellStyle name="Normal 2 3 4" xfId="438" xr:uid="{00000000-0005-0000-0000-0000B5010000}"/>
    <cellStyle name="Normal 2 4" xfId="439" xr:uid="{00000000-0005-0000-0000-0000B6010000}"/>
    <cellStyle name="Normal 2 4 2" xfId="440" xr:uid="{00000000-0005-0000-0000-0000B7010000}"/>
    <cellStyle name="Normal 2 5" xfId="441" xr:uid="{00000000-0005-0000-0000-0000B8010000}"/>
    <cellStyle name="Normal 2 6" xfId="442" xr:uid="{00000000-0005-0000-0000-0000B9010000}"/>
    <cellStyle name="Normal 2_0130.02.IMUNIZAÇÃO SGA_PLANILHA ORÇAMENTARIA.R05" xfId="443" xr:uid="{00000000-0005-0000-0000-0000BA010000}"/>
    <cellStyle name="Normal 20" xfId="444" xr:uid="{00000000-0005-0000-0000-0000BB010000}"/>
    <cellStyle name="Normal 21" xfId="445" xr:uid="{00000000-0005-0000-0000-0000BC010000}"/>
    <cellStyle name="Normal 22" xfId="446" xr:uid="{00000000-0005-0000-0000-0000BD010000}"/>
    <cellStyle name="Normal 23" xfId="447" xr:uid="{00000000-0005-0000-0000-0000BE010000}"/>
    <cellStyle name="Normal 24" xfId="448" xr:uid="{00000000-0005-0000-0000-0000BF010000}"/>
    <cellStyle name="Normal 25" xfId="449" xr:uid="{00000000-0005-0000-0000-0000C0010000}"/>
    <cellStyle name="Normal 26" xfId="450" xr:uid="{00000000-0005-0000-0000-0000C1010000}"/>
    <cellStyle name="Normal 27" xfId="451" xr:uid="{00000000-0005-0000-0000-0000C2010000}"/>
    <cellStyle name="Normal 28" xfId="452" xr:uid="{00000000-0005-0000-0000-0000C3010000}"/>
    <cellStyle name="Normal 29" xfId="1" xr:uid="{00000000-0005-0000-0000-0000C4010000}"/>
    <cellStyle name="Normal 3" xfId="453" xr:uid="{00000000-0005-0000-0000-0000C5010000}"/>
    <cellStyle name="Normal 3 2" xfId="454" xr:uid="{00000000-0005-0000-0000-0000C6010000}"/>
    <cellStyle name="Normal 3 3" xfId="455" xr:uid="{00000000-0005-0000-0000-0000C7010000}"/>
    <cellStyle name="Normal 3 3 2" xfId="456" xr:uid="{00000000-0005-0000-0000-0000C8010000}"/>
    <cellStyle name="Normal 3 4" xfId="457" xr:uid="{00000000-0005-0000-0000-0000C9010000}"/>
    <cellStyle name="Normal 3 5" xfId="458" xr:uid="{00000000-0005-0000-0000-0000CA010000}"/>
    <cellStyle name="Normal 3 6" xfId="459" xr:uid="{00000000-0005-0000-0000-0000CB010000}"/>
    <cellStyle name="Normal 3_Planilha RETROFIT PALÁCIO - VRF  DEZEMBRO  2013 CRONOGRAMA 15 MESES _ R02 - 2" xfId="460" xr:uid="{00000000-0005-0000-0000-0000CC010000}"/>
    <cellStyle name="Normal 30" xfId="769" xr:uid="{00000000-0005-0000-0000-0000CD010000}"/>
    <cellStyle name="Normal 31" xfId="770" xr:uid="{00000000-0005-0000-0000-0000CE010000}"/>
    <cellStyle name="Normal 32" xfId="461" xr:uid="{00000000-0005-0000-0000-0000CF010000}"/>
    <cellStyle name="Normal 33" xfId="773" xr:uid="{00000000-0005-0000-0000-0000D0010000}"/>
    <cellStyle name="Normal 4" xfId="462" xr:uid="{00000000-0005-0000-0000-0000D1010000}"/>
    <cellStyle name="Normal 4 10" xfId="463" xr:uid="{00000000-0005-0000-0000-0000D2010000}"/>
    <cellStyle name="Normal 4 2" xfId="464" xr:uid="{00000000-0005-0000-0000-0000D3010000}"/>
    <cellStyle name="Normal 4 3" xfId="465" xr:uid="{00000000-0005-0000-0000-0000D4010000}"/>
    <cellStyle name="Normal 4 3 2" xfId="466" xr:uid="{00000000-0005-0000-0000-0000D5010000}"/>
    <cellStyle name="Normal 4 3 2 2" xfId="467" xr:uid="{00000000-0005-0000-0000-0000D6010000}"/>
    <cellStyle name="Normal 4 3 3" xfId="468" xr:uid="{00000000-0005-0000-0000-0000D7010000}"/>
    <cellStyle name="Normal 4 3 4" xfId="469" xr:uid="{00000000-0005-0000-0000-0000D8010000}"/>
    <cellStyle name="Normal 4 3_AQPNG_ORC_R01_2013_11_22(OBRA COMPLETA) 29112013-2" xfId="470" xr:uid="{00000000-0005-0000-0000-0000D9010000}"/>
    <cellStyle name="Normal 4 4" xfId="471" xr:uid="{00000000-0005-0000-0000-0000DA010000}"/>
    <cellStyle name="Normal 4 4 2" xfId="472" xr:uid="{00000000-0005-0000-0000-0000DB010000}"/>
    <cellStyle name="Normal 4 5" xfId="473" xr:uid="{00000000-0005-0000-0000-0000DC010000}"/>
    <cellStyle name="Normal 4 6" xfId="474" xr:uid="{00000000-0005-0000-0000-0000DD010000}"/>
    <cellStyle name="Normal 4 7" xfId="475" xr:uid="{00000000-0005-0000-0000-0000DE010000}"/>
    <cellStyle name="Normal 4 8" xfId="476" xr:uid="{00000000-0005-0000-0000-0000DF010000}"/>
    <cellStyle name="Normal 4_CEEP BANDEIRANTES - REV. SUELY" xfId="477" xr:uid="{00000000-0005-0000-0000-0000E0010000}"/>
    <cellStyle name="Normal 40" xfId="478" xr:uid="{00000000-0005-0000-0000-0000E1010000}"/>
    <cellStyle name="Normal 44" xfId="479" xr:uid="{00000000-0005-0000-0000-0000E2010000}"/>
    <cellStyle name="Normal 5" xfId="480" xr:uid="{00000000-0005-0000-0000-0000E3010000}"/>
    <cellStyle name="Normal 5 2" xfId="481" xr:uid="{00000000-0005-0000-0000-0000E4010000}"/>
    <cellStyle name="Normal 5 3" xfId="482" xr:uid="{00000000-0005-0000-0000-0000E5010000}"/>
    <cellStyle name="Normal 5 4" xfId="483" xr:uid="{00000000-0005-0000-0000-0000E6010000}"/>
    <cellStyle name="Normal 6" xfId="484" xr:uid="{00000000-0005-0000-0000-0000E7010000}"/>
    <cellStyle name="Normal 6 2" xfId="485" xr:uid="{00000000-0005-0000-0000-0000E8010000}"/>
    <cellStyle name="Normal 6 2 2" xfId="486" xr:uid="{00000000-0005-0000-0000-0000E9010000}"/>
    <cellStyle name="Normal 6 3" xfId="487" xr:uid="{00000000-0005-0000-0000-0000EA010000}"/>
    <cellStyle name="Normal 6_Cópia de CEEP INDÍGENA DO PARANÁ  - LICITAÇÃO" xfId="488" xr:uid="{00000000-0005-0000-0000-0000EB010000}"/>
    <cellStyle name="Normal 7" xfId="489" xr:uid="{00000000-0005-0000-0000-0000EC010000}"/>
    <cellStyle name="Normal 7 2" xfId="490" xr:uid="{00000000-0005-0000-0000-0000ED010000}"/>
    <cellStyle name="Normal 8" xfId="491" xr:uid="{00000000-0005-0000-0000-0000EE010000}"/>
    <cellStyle name="Normal 8 2" xfId="492" xr:uid="{00000000-0005-0000-0000-0000EF010000}"/>
    <cellStyle name="Normal 8 3" xfId="493" xr:uid="{00000000-0005-0000-0000-0000F0010000}"/>
    <cellStyle name="Normal 9" xfId="494" xr:uid="{00000000-0005-0000-0000-0000F1010000}"/>
    <cellStyle name="Normal 9 2" xfId="495" xr:uid="{00000000-0005-0000-0000-0000F2010000}"/>
    <cellStyle name="Normal 9 3" xfId="496" xr:uid="{00000000-0005-0000-0000-0000F3010000}"/>
    <cellStyle name="Normal 9_AQPNG_ORC_R01_2013_11_22(OBRA COMPLETA) 29112013-2" xfId="497" xr:uid="{00000000-0005-0000-0000-0000F4010000}"/>
    <cellStyle name="Normal_SEJU" xfId="772" xr:uid="{00000000-0005-0000-0000-0000F5010000}"/>
    <cellStyle name="Nota 2" xfId="498" xr:uid="{00000000-0005-0000-0000-0000F6010000}"/>
    <cellStyle name="Nota 2 2" xfId="499" xr:uid="{00000000-0005-0000-0000-0000F7010000}"/>
    <cellStyle name="Nota 2 2 2" xfId="500" xr:uid="{00000000-0005-0000-0000-0000F8010000}"/>
    <cellStyle name="Nota 2 2_CÁLCULO DE HORAS - tabela MARÇO 2014" xfId="501" xr:uid="{00000000-0005-0000-0000-0000F9010000}"/>
    <cellStyle name="Nota 2 3" xfId="502" xr:uid="{00000000-0005-0000-0000-0000FA010000}"/>
    <cellStyle name="Nota 2 3 2" xfId="503" xr:uid="{00000000-0005-0000-0000-0000FB010000}"/>
    <cellStyle name="Nota 2 3_CÁLCULO DE HORAS - tabela MARÇO 2014" xfId="504" xr:uid="{00000000-0005-0000-0000-0000FC010000}"/>
    <cellStyle name="Nota 2 4" xfId="505" xr:uid="{00000000-0005-0000-0000-0000FD010000}"/>
    <cellStyle name="Nota 2_AQPNG_ORC_R01_2013_11_22(OBRA COMPLETA) 29112013-2" xfId="506" xr:uid="{00000000-0005-0000-0000-0000FE010000}"/>
    <cellStyle name="Nota 3" xfId="507" xr:uid="{00000000-0005-0000-0000-0000FF010000}"/>
    <cellStyle name="Nota 3 2" xfId="508" xr:uid="{00000000-0005-0000-0000-000000020000}"/>
    <cellStyle name="Nota 3_CÁLCULO DE HORAS - tabela MARÇO 2014" xfId="509" xr:uid="{00000000-0005-0000-0000-000001020000}"/>
    <cellStyle name="Nota 4" xfId="510" xr:uid="{00000000-0005-0000-0000-000002020000}"/>
    <cellStyle name="Nota 5" xfId="511" xr:uid="{00000000-0005-0000-0000-000003020000}"/>
    <cellStyle name="Nota 6" xfId="512" xr:uid="{00000000-0005-0000-0000-000004020000}"/>
    <cellStyle name="Nota 6 2" xfId="513" xr:uid="{00000000-0005-0000-0000-000005020000}"/>
    <cellStyle name="Percent" xfId="514" xr:uid="{00000000-0005-0000-0000-000006020000}"/>
    <cellStyle name="Percent [2]" xfId="515" xr:uid="{00000000-0005-0000-0000-000007020000}"/>
    <cellStyle name="Percentagem 2" xfId="516" xr:uid="{00000000-0005-0000-0000-000008020000}"/>
    <cellStyle name="Percentagem 2 2" xfId="517" xr:uid="{00000000-0005-0000-0000-000009020000}"/>
    <cellStyle name="Percentagem 2 3" xfId="518" xr:uid="{00000000-0005-0000-0000-00000A020000}"/>
    <cellStyle name="Percentagem 2_AQPNG_ORC_R01_2013_11_22(OBRA COMPLETA) 29112013-2" xfId="519" xr:uid="{00000000-0005-0000-0000-00000B020000}"/>
    <cellStyle name="Percentagem 3" xfId="520" xr:uid="{00000000-0005-0000-0000-00000C020000}"/>
    <cellStyle name="Percentagem 3 2" xfId="521" xr:uid="{00000000-0005-0000-0000-00000D020000}"/>
    <cellStyle name="Percentagem 3_AQPNG_ORC_R01_2013_11_22(OBRA COMPLETA) 29112013-2" xfId="522" xr:uid="{00000000-0005-0000-0000-00000E020000}"/>
    <cellStyle name="Percentagem 4" xfId="523" xr:uid="{00000000-0005-0000-0000-00000F020000}"/>
    <cellStyle name="Percentagem 4 2" xfId="524" xr:uid="{00000000-0005-0000-0000-000010020000}"/>
    <cellStyle name="Percentagem 4_AQPNG_ORC_R01_2013_11_22(OBRA COMPLETA) 29112013-2" xfId="525" xr:uid="{00000000-0005-0000-0000-000011020000}"/>
    <cellStyle name="PLANILHA ANALITICA" xfId="526" xr:uid="{00000000-0005-0000-0000-000012020000}"/>
    <cellStyle name="PLANILHA ANALITICA 2" xfId="527" xr:uid="{00000000-0005-0000-0000-000013020000}"/>
    <cellStyle name="PLANILHA ANALITICA_AQPNG_ORC_R01_2013_11_22(OBRA COMPLETA) 29112013-2" xfId="528" xr:uid="{00000000-0005-0000-0000-000014020000}"/>
    <cellStyle name="planilhas" xfId="529" xr:uid="{00000000-0005-0000-0000-000015020000}"/>
    <cellStyle name="Porcentagem" xfId="771" builtinId="5"/>
    <cellStyle name="Porcentagem 2" xfId="530" xr:uid="{00000000-0005-0000-0000-000017020000}"/>
    <cellStyle name="Porcentagem 2 10" xfId="531" xr:uid="{00000000-0005-0000-0000-000018020000}"/>
    <cellStyle name="Porcentagem 2 2" xfId="532" xr:uid="{00000000-0005-0000-0000-000019020000}"/>
    <cellStyle name="Porcentagem 2 2 2" xfId="533" xr:uid="{00000000-0005-0000-0000-00001A020000}"/>
    <cellStyle name="Porcentagem 2 2_AQPNG_ORC_R01_2013_11_22(OBRA COMPLETA) 29112013-2" xfId="534" xr:uid="{00000000-0005-0000-0000-00001B020000}"/>
    <cellStyle name="Porcentagem 2 3" xfId="535" xr:uid="{00000000-0005-0000-0000-00001C020000}"/>
    <cellStyle name="Porcentagem 2 3 2" xfId="536" xr:uid="{00000000-0005-0000-0000-00001D020000}"/>
    <cellStyle name="Porcentagem 2 3_AQPNG_ORC_R01_2013_11_22(OBRA COMPLETA) 29112013-2" xfId="537" xr:uid="{00000000-0005-0000-0000-00001E020000}"/>
    <cellStyle name="Porcentagem 2 4" xfId="538" xr:uid="{00000000-0005-0000-0000-00001F020000}"/>
    <cellStyle name="Porcentagem 2 4 2" xfId="539" xr:uid="{00000000-0005-0000-0000-000020020000}"/>
    <cellStyle name="Porcentagem 2 4_AQPNG_ORC_R01_2013_11_22(OBRA COMPLETA) 29112013-2" xfId="540" xr:uid="{00000000-0005-0000-0000-000021020000}"/>
    <cellStyle name="Porcentagem 2 5" xfId="541" xr:uid="{00000000-0005-0000-0000-000022020000}"/>
    <cellStyle name="Porcentagem 2 5 2" xfId="542" xr:uid="{00000000-0005-0000-0000-000023020000}"/>
    <cellStyle name="Porcentagem 2 5_AQPNG_ORC_R01_2013_11_22(OBRA COMPLETA) 29112013-2" xfId="543" xr:uid="{00000000-0005-0000-0000-000024020000}"/>
    <cellStyle name="Porcentagem 2 6" xfId="544" xr:uid="{00000000-0005-0000-0000-000025020000}"/>
    <cellStyle name="Porcentagem 2 6 2" xfId="545" xr:uid="{00000000-0005-0000-0000-000026020000}"/>
    <cellStyle name="Porcentagem 2 7" xfId="546" xr:uid="{00000000-0005-0000-0000-000027020000}"/>
    <cellStyle name="Porcentagem 2 8" xfId="547" xr:uid="{00000000-0005-0000-0000-000028020000}"/>
    <cellStyle name="Porcentagem 2 9" xfId="548" xr:uid="{00000000-0005-0000-0000-000029020000}"/>
    <cellStyle name="Porcentagem 2_AQPNG_ORC_R01_2013_11_22(OBRA COMPLETA) 29112013-2" xfId="549" xr:uid="{00000000-0005-0000-0000-00002A020000}"/>
    <cellStyle name="Porcentagem 3" xfId="550" xr:uid="{00000000-0005-0000-0000-00002B020000}"/>
    <cellStyle name="Porcentagem 3 2" xfId="551" xr:uid="{00000000-0005-0000-0000-00002C020000}"/>
    <cellStyle name="Porcentagem 3 3" xfId="552" xr:uid="{00000000-0005-0000-0000-00002D020000}"/>
    <cellStyle name="Porcentagem 3 4" xfId="553" xr:uid="{00000000-0005-0000-0000-00002E020000}"/>
    <cellStyle name="Porcentagem 3_AQPNG_ORC_R01_2013_11_22(OBRA COMPLETA) 29112013-2" xfId="554" xr:uid="{00000000-0005-0000-0000-00002F020000}"/>
    <cellStyle name="Porcentagem 4" xfId="555" xr:uid="{00000000-0005-0000-0000-000030020000}"/>
    <cellStyle name="Porcentagem 4 2" xfId="556" xr:uid="{00000000-0005-0000-0000-000031020000}"/>
    <cellStyle name="Porcentagem 4 2 2" xfId="557" xr:uid="{00000000-0005-0000-0000-000032020000}"/>
    <cellStyle name="Porcentagem 4 3" xfId="558" xr:uid="{00000000-0005-0000-0000-000033020000}"/>
    <cellStyle name="Porcentagem 4 4" xfId="559" xr:uid="{00000000-0005-0000-0000-000034020000}"/>
    <cellStyle name="Porcentagem 4 5" xfId="560" xr:uid="{00000000-0005-0000-0000-000035020000}"/>
    <cellStyle name="Porcentagem 4_AQPNG_ORC_R01_2013_11_22(OBRA COMPLETA) 29112013-2" xfId="561" xr:uid="{00000000-0005-0000-0000-000036020000}"/>
    <cellStyle name="Porcentagem 5" xfId="562" xr:uid="{00000000-0005-0000-0000-000037020000}"/>
    <cellStyle name="Porcentaje" xfId="563" xr:uid="{00000000-0005-0000-0000-000038020000}"/>
    <cellStyle name="Result" xfId="564" xr:uid="{00000000-0005-0000-0000-000039020000}"/>
    <cellStyle name="Result2" xfId="565" xr:uid="{00000000-0005-0000-0000-00003A020000}"/>
    <cellStyle name="RM" xfId="566" xr:uid="{00000000-0005-0000-0000-00003B020000}"/>
    <cellStyle name="Saída 2" xfId="567" xr:uid="{00000000-0005-0000-0000-00003C020000}"/>
    <cellStyle name="Saída 2 2" xfId="568" xr:uid="{00000000-0005-0000-0000-00003D020000}"/>
    <cellStyle name="Saída 2 2 2" xfId="569" xr:uid="{00000000-0005-0000-0000-00003E020000}"/>
    <cellStyle name="Saída 2 2_CÁLCULO DE HORAS - tabela MARÇO 2014" xfId="570" xr:uid="{00000000-0005-0000-0000-00003F020000}"/>
    <cellStyle name="Saída 2 3" xfId="571" xr:uid="{00000000-0005-0000-0000-000040020000}"/>
    <cellStyle name="Saída 2 3 2" xfId="572" xr:uid="{00000000-0005-0000-0000-000041020000}"/>
    <cellStyle name="Saída 2 3_CÁLCULO DE HORAS - tabela MARÇO 2014" xfId="573" xr:uid="{00000000-0005-0000-0000-000042020000}"/>
    <cellStyle name="Saída 2 4" xfId="574" xr:uid="{00000000-0005-0000-0000-000043020000}"/>
    <cellStyle name="Saída 2_AQPNG_ORC_R01_2013_11_22(OBRA COMPLETA) 29112013-2" xfId="575" xr:uid="{00000000-0005-0000-0000-000044020000}"/>
    <cellStyle name="Saída 3" xfId="576" xr:uid="{00000000-0005-0000-0000-000045020000}"/>
    <cellStyle name="Saída 3 2" xfId="577" xr:uid="{00000000-0005-0000-0000-000046020000}"/>
    <cellStyle name="Saída 3_CÁLCULO DE HORAS - tabela MARÇO 2014" xfId="578" xr:uid="{00000000-0005-0000-0000-000047020000}"/>
    <cellStyle name="Separador de m" xfId="579" xr:uid="{00000000-0005-0000-0000-000048020000}"/>
    <cellStyle name="Separador de milhares 2" xfId="580" xr:uid="{00000000-0005-0000-0000-000049020000}"/>
    <cellStyle name="Separador de milhares 2 10" xfId="581" xr:uid="{00000000-0005-0000-0000-00004A020000}"/>
    <cellStyle name="Separador de milhares 2 10 2" xfId="582" xr:uid="{00000000-0005-0000-0000-00004B020000}"/>
    <cellStyle name="Separador de milhares 2 10 2 2" xfId="583" xr:uid="{00000000-0005-0000-0000-00004C020000}"/>
    <cellStyle name="Separador de milhares 2 2" xfId="584" xr:uid="{00000000-0005-0000-0000-00004D020000}"/>
    <cellStyle name="Separador de milhares 2 2 2" xfId="585" xr:uid="{00000000-0005-0000-0000-00004E020000}"/>
    <cellStyle name="Separador de milhares 2 2_AQPNG_ORC_R01_2013_11_22(OBRA COMPLETA) 29112013-2" xfId="586" xr:uid="{00000000-0005-0000-0000-00004F020000}"/>
    <cellStyle name="Separador de milhares 2 3" xfId="587" xr:uid="{00000000-0005-0000-0000-000050020000}"/>
    <cellStyle name="Separador de milhares 2 3 2" xfId="588" xr:uid="{00000000-0005-0000-0000-000051020000}"/>
    <cellStyle name="Separador de milhares 2 3_AQPNG_ORC_R01_2013_11_22(OBRA COMPLETA) 29112013-2" xfId="589" xr:uid="{00000000-0005-0000-0000-000052020000}"/>
    <cellStyle name="Separador de milhares 2 4" xfId="590" xr:uid="{00000000-0005-0000-0000-000053020000}"/>
    <cellStyle name="Separador de milhares 2 4 2" xfId="591" xr:uid="{00000000-0005-0000-0000-000054020000}"/>
    <cellStyle name="Separador de milhares 2 4_AQPNG_ORC_R01_2013_11_22(OBRA COMPLETA) 29112013-2" xfId="592" xr:uid="{00000000-0005-0000-0000-000055020000}"/>
    <cellStyle name="Separador de milhares 2 5" xfId="593" xr:uid="{00000000-0005-0000-0000-000056020000}"/>
    <cellStyle name="Separador de milhares 2 5 2" xfId="594" xr:uid="{00000000-0005-0000-0000-000057020000}"/>
    <cellStyle name="Separador de milhares 2 5 2 2" xfId="595" xr:uid="{00000000-0005-0000-0000-000058020000}"/>
    <cellStyle name="Separador de milhares 2 5 3" xfId="596" xr:uid="{00000000-0005-0000-0000-000059020000}"/>
    <cellStyle name="Separador de milhares 2 5_AQPNG_ORC_R01_2013_11_22(OBRA COMPLETA) 29112013-2" xfId="597" xr:uid="{00000000-0005-0000-0000-00005A020000}"/>
    <cellStyle name="Separador de milhares 2 6" xfId="598" xr:uid="{00000000-0005-0000-0000-00005B020000}"/>
    <cellStyle name="Separador de milhares 2 6 2" xfId="599" xr:uid="{00000000-0005-0000-0000-00005C020000}"/>
    <cellStyle name="Separador de milhares 2 6 3" xfId="600" xr:uid="{00000000-0005-0000-0000-00005D020000}"/>
    <cellStyle name="Separador de milhares 2 7" xfId="601" xr:uid="{00000000-0005-0000-0000-00005E020000}"/>
    <cellStyle name="Separador de milhares 2 7 2" xfId="602" xr:uid="{00000000-0005-0000-0000-00005F020000}"/>
    <cellStyle name="Separador de milhares 2 7 2 2" xfId="603" xr:uid="{00000000-0005-0000-0000-000060020000}"/>
    <cellStyle name="Separador de milhares 2 8" xfId="604" xr:uid="{00000000-0005-0000-0000-000061020000}"/>
    <cellStyle name="Separador de milhares 2 8 2" xfId="605" xr:uid="{00000000-0005-0000-0000-000062020000}"/>
    <cellStyle name="Separador de milhares 2 8 2 2" xfId="606" xr:uid="{00000000-0005-0000-0000-000063020000}"/>
    <cellStyle name="Separador de milhares 2 9" xfId="607" xr:uid="{00000000-0005-0000-0000-000064020000}"/>
    <cellStyle name="Separador de milhares 2 9 2" xfId="608" xr:uid="{00000000-0005-0000-0000-000065020000}"/>
    <cellStyle name="Separador de milhares 2 9 2 2" xfId="609" xr:uid="{00000000-0005-0000-0000-000066020000}"/>
    <cellStyle name="Separador de milhares 2_AQPNG_ORC_R01_2013_11_22(OBRA COMPLETA) 29112013-2" xfId="610" xr:uid="{00000000-0005-0000-0000-000067020000}"/>
    <cellStyle name="Separador de milhares 3" xfId="611" xr:uid="{00000000-0005-0000-0000-000068020000}"/>
    <cellStyle name="Separador de milhares 3 2" xfId="612" xr:uid="{00000000-0005-0000-0000-000069020000}"/>
    <cellStyle name="Separador de milhares 3 2 2" xfId="613" xr:uid="{00000000-0005-0000-0000-00006A020000}"/>
    <cellStyle name="Separador de milhares 3 2 3" xfId="614" xr:uid="{00000000-0005-0000-0000-00006B020000}"/>
    <cellStyle name="Separador de milhares 3 2 4" xfId="615" xr:uid="{00000000-0005-0000-0000-00006C020000}"/>
    <cellStyle name="Separador de milhares 3 2_AQPNG_ORC_R01_2013_11_22(OBRA COMPLETA) 29112013-2" xfId="616" xr:uid="{00000000-0005-0000-0000-00006D020000}"/>
    <cellStyle name="Separador de milhares 3 3" xfId="617" xr:uid="{00000000-0005-0000-0000-00006E020000}"/>
    <cellStyle name="Separador de milhares 3 3 2" xfId="618" xr:uid="{00000000-0005-0000-0000-00006F020000}"/>
    <cellStyle name="Separador de milhares 3 3_AQPNG_ORC_R01_2013_11_22(OBRA COMPLETA) 29112013-2" xfId="619" xr:uid="{00000000-0005-0000-0000-000070020000}"/>
    <cellStyle name="Separador de milhares 3 4" xfId="620" xr:uid="{00000000-0005-0000-0000-000071020000}"/>
    <cellStyle name="Separador de milhares 3 4 2" xfId="621" xr:uid="{00000000-0005-0000-0000-000072020000}"/>
    <cellStyle name="Separador de milhares 3 4 2 2" xfId="622" xr:uid="{00000000-0005-0000-0000-000073020000}"/>
    <cellStyle name="Separador de milhares 3 4 3" xfId="623" xr:uid="{00000000-0005-0000-0000-000074020000}"/>
    <cellStyle name="Separador de milhares 3 4 3 2" xfId="624" xr:uid="{00000000-0005-0000-0000-000075020000}"/>
    <cellStyle name="Separador de milhares 3 5" xfId="625" xr:uid="{00000000-0005-0000-0000-000076020000}"/>
    <cellStyle name="Separador de milhares 3 5 2" xfId="626" xr:uid="{00000000-0005-0000-0000-000077020000}"/>
    <cellStyle name="Separador de milhares 3 5 2 2" xfId="627" xr:uid="{00000000-0005-0000-0000-000078020000}"/>
    <cellStyle name="Separador de milhares 3 5 3" xfId="628" xr:uid="{00000000-0005-0000-0000-000079020000}"/>
    <cellStyle name="Separador de milhares 3 5 3 2" xfId="629" xr:uid="{00000000-0005-0000-0000-00007A020000}"/>
    <cellStyle name="Separador de milhares 3 6" xfId="630" xr:uid="{00000000-0005-0000-0000-00007B020000}"/>
    <cellStyle name="Separador de milhares 3 6 2" xfId="631" xr:uid="{00000000-0005-0000-0000-00007C020000}"/>
    <cellStyle name="Separador de milhares 3 6 2 2" xfId="632" xr:uid="{00000000-0005-0000-0000-00007D020000}"/>
    <cellStyle name="Separador de milhares 3 7" xfId="633" xr:uid="{00000000-0005-0000-0000-00007E020000}"/>
    <cellStyle name="Separador de milhares 3 7 2" xfId="634" xr:uid="{00000000-0005-0000-0000-00007F020000}"/>
    <cellStyle name="Separador de milhares 3 7 2 2" xfId="635" xr:uid="{00000000-0005-0000-0000-000080020000}"/>
    <cellStyle name="Separador de milhares 3 8" xfId="636" xr:uid="{00000000-0005-0000-0000-000081020000}"/>
    <cellStyle name="Separador de milhares 3_AQPNG_ORC_R01_2013_11_22(OBRA COMPLETA) 29112013-2" xfId="637" xr:uid="{00000000-0005-0000-0000-000082020000}"/>
    <cellStyle name="Separador de milhares 4" xfId="638" xr:uid="{00000000-0005-0000-0000-000083020000}"/>
    <cellStyle name="Separador de milhares 4 2" xfId="639" xr:uid="{00000000-0005-0000-0000-000084020000}"/>
    <cellStyle name="Separador de milhares 4 2 2" xfId="640" xr:uid="{00000000-0005-0000-0000-000085020000}"/>
    <cellStyle name="Separador de milhares 4 2_AQPNG_ORC_R01_2013_11_22(OBRA COMPLETA) 29112013-2" xfId="641" xr:uid="{00000000-0005-0000-0000-000086020000}"/>
    <cellStyle name="Separador de milhares 4 3" xfId="642" xr:uid="{00000000-0005-0000-0000-000087020000}"/>
    <cellStyle name="Separador de milhares 4 3 2" xfId="643" xr:uid="{00000000-0005-0000-0000-000088020000}"/>
    <cellStyle name="Separador de milhares 4 3_AQPNG_ORC_R01_2013_11_22(OBRA COMPLETA) 29112013-2" xfId="644" xr:uid="{00000000-0005-0000-0000-000089020000}"/>
    <cellStyle name="Separador de milhares 4 4" xfId="645" xr:uid="{00000000-0005-0000-0000-00008A020000}"/>
    <cellStyle name="Separador de milhares 4 4 2" xfId="646" xr:uid="{00000000-0005-0000-0000-00008B020000}"/>
    <cellStyle name="Separador de milhares 4 4 2 2" xfId="647" xr:uid="{00000000-0005-0000-0000-00008C020000}"/>
    <cellStyle name="Separador de milhares 4 4 3" xfId="648" xr:uid="{00000000-0005-0000-0000-00008D020000}"/>
    <cellStyle name="Separador de milhares 4 4 3 2" xfId="649" xr:uid="{00000000-0005-0000-0000-00008E020000}"/>
    <cellStyle name="Separador de milhares 4 5" xfId="650" xr:uid="{00000000-0005-0000-0000-00008F020000}"/>
    <cellStyle name="Separador de milhares 4 5 2" xfId="651" xr:uid="{00000000-0005-0000-0000-000090020000}"/>
    <cellStyle name="Separador de milhares 4 5 2 2" xfId="652" xr:uid="{00000000-0005-0000-0000-000091020000}"/>
    <cellStyle name="Separador de milhares 4 6" xfId="653" xr:uid="{00000000-0005-0000-0000-000092020000}"/>
    <cellStyle name="Separador de milhares 4 6 2" xfId="654" xr:uid="{00000000-0005-0000-0000-000093020000}"/>
    <cellStyle name="Separador de milhares 4 6 2 2" xfId="655" xr:uid="{00000000-0005-0000-0000-000094020000}"/>
    <cellStyle name="Separador de milhares 4 7" xfId="656" xr:uid="{00000000-0005-0000-0000-000095020000}"/>
    <cellStyle name="Separador de milhares 4 7 2" xfId="657" xr:uid="{00000000-0005-0000-0000-000096020000}"/>
    <cellStyle name="Separador de milhares 4 7 2 2" xfId="658" xr:uid="{00000000-0005-0000-0000-000097020000}"/>
    <cellStyle name="Separador de milhares 4 8" xfId="659" xr:uid="{00000000-0005-0000-0000-000098020000}"/>
    <cellStyle name="Separador de milhares 4 9" xfId="660" xr:uid="{00000000-0005-0000-0000-000099020000}"/>
    <cellStyle name="Separador de milhares 4_AQPNG_ORC_R01_2013_11_22(OBRA COMPLETA) 29112013-2" xfId="661" xr:uid="{00000000-0005-0000-0000-00009A020000}"/>
    <cellStyle name="Separador de milhares 5" xfId="662" xr:uid="{00000000-0005-0000-0000-00009B020000}"/>
    <cellStyle name="Separador de milhares 5 2" xfId="663" xr:uid="{00000000-0005-0000-0000-00009C020000}"/>
    <cellStyle name="Separador de milhares 5_AQPNG_ORC_R01_2013_11_22(OBRA COMPLETA) 29112013-2" xfId="664" xr:uid="{00000000-0005-0000-0000-00009D020000}"/>
    <cellStyle name="Separador de milhares 6" xfId="665" xr:uid="{00000000-0005-0000-0000-00009E020000}"/>
    <cellStyle name="Separador de milhares 6 2" xfId="666" xr:uid="{00000000-0005-0000-0000-00009F020000}"/>
    <cellStyle name="Separador de milhares 6_AQPNG_ORC_R01_2013_11_22(OBRA COMPLETA) 29112013-2" xfId="667" xr:uid="{00000000-0005-0000-0000-0000A0020000}"/>
    <cellStyle name="Separador de milhares 7" xfId="668" xr:uid="{00000000-0005-0000-0000-0000A1020000}"/>
    <cellStyle name="Separador de milhares 7 2" xfId="669" xr:uid="{00000000-0005-0000-0000-0000A2020000}"/>
    <cellStyle name="Separador de milhares 7 2 2" xfId="670" xr:uid="{00000000-0005-0000-0000-0000A3020000}"/>
    <cellStyle name="Separador de milhares 7 3" xfId="671" xr:uid="{00000000-0005-0000-0000-0000A4020000}"/>
    <cellStyle name="Separador de milhares 7 4" xfId="672" xr:uid="{00000000-0005-0000-0000-0000A5020000}"/>
    <cellStyle name="Separador de milhares 8" xfId="673" xr:uid="{00000000-0005-0000-0000-0000A6020000}"/>
    <cellStyle name="Separador de milhares 8 2" xfId="674" xr:uid="{00000000-0005-0000-0000-0000A7020000}"/>
    <cellStyle name="Separador de milhares 8 2 2" xfId="675" xr:uid="{00000000-0005-0000-0000-0000A8020000}"/>
    <cellStyle name="Separador de milhares 8 2 2 2" xfId="676" xr:uid="{00000000-0005-0000-0000-0000A9020000}"/>
    <cellStyle name="Separador de milhares 8 2 3" xfId="677" xr:uid="{00000000-0005-0000-0000-0000AA020000}"/>
    <cellStyle name="Separador de milhares 8 3" xfId="678" xr:uid="{00000000-0005-0000-0000-0000AB020000}"/>
    <cellStyle name="Separador de milhares 8 3 2" xfId="679" xr:uid="{00000000-0005-0000-0000-0000AC020000}"/>
    <cellStyle name="Separador de milhares 8 4" xfId="680" xr:uid="{00000000-0005-0000-0000-0000AD020000}"/>
    <cellStyle name="Separador de milhares 8 4 2" xfId="681" xr:uid="{00000000-0005-0000-0000-0000AE020000}"/>
    <cellStyle name="Separador de milhares 8 5" xfId="682" xr:uid="{00000000-0005-0000-0000-0000AF020000}"/>
    <cellStyle name="Separador de milhares 9" xfId="683" xr:uid="{00000000-0005-0000-0000-0000B0020000}"/>
    <cellStyle name="Separador de milhares_ELETRICA_2 2" xfId="684" xr:uid="{00000000-0005-0000-0000-0000B1020000}"/>
    <cellStyle name="Separador de milhares_ELETRICA_2 2 2" xfId="685" xr:uid="{00000000-0005-0000-0000-0000B2020000}"/>
    <cellStyle name="subhead" xfId="686" xr:uid="{00000000-0005-0000-0000-0000B3020000}"/>
    <cellStyle name="Texto de Aviso 2" xfId="687" xr:uid="{00000000-0005-0000-0000-0000B4020000}"/>
    <cellStyle name="Texto de Aviso 2 2" xfId="688" xr:uid="{00000000-0005-0000-0000-0000B5020000}"/>
    <cellStyle name="Texto de Aviso 2_AQPNG_ORC_R01_2013_11_22(OBRA COMPLETA) 29112013-2" xfId="689" xr:uid="{00000000-0005-0000-0000-0000B6020000}"/>
    <cellStyle name="Texto Explicativo 2" xfId="690" xr:uid="{00000000-0005-0000-0000-0000B7020000}"/>
    <cellStyle name="Texto Explicativo 2 2" xfId="691" xr:uid="{00000000-0005-0000-0000-0000B8020000}"/>
    <cellStyle name="Texto Explicativo 2_AQPNG_ORC_R01_2013_11_22(OBRA COMPLETA) 29112013-2" xfId="692" xr:uid="{00000000-0005-0000-0000-0000B9020000}"/>
    <cellStyle name="Título 1 2" xfId="693" xr:uid="{00000000-0005-0000-0000-0000BA020000}"/>
    <cellStyle name="Título 1 3" xfId="694" xr:uid="{00000000-0005-0000-0000-0000BB020000}"/>
    <cellStyle name="Título 2 2" xfId="695" xr:uid="{00000000-0005-0000-0000-0000BC020000}"/>
    <cellStyle name="Título 2 3" xfId="696" xr:uid="{00000000-0005-0000-0000-0000BD020000}"/>
    <cellStyle name="Título 3 2" xfId="697" xr:uid="{00000000-0005-0000-0000-0000BE020000}"/>
    <cellStyle name="Título 3 3" xfId="698" xr:uid="{00000000-0005-0000-0000-0000BF020000}"/>
    <cellStyle name="Título 4 2" xfId="699" xr:uid="{00000000-0005-0000-0000-0000C0020000}"/>
    <cellStyle name="Título 4 3" xfId="700" xr:uid="{00000000-0005-0000-0000-0000C1020000}"/>
    <cellStyle name="Título 5" xfId="701" xr:uid="{00000000-0005-0000-0000-0000C2020000}"/>
    <cellStyle name="Título 5 2" xfId="702" xr:uid="{00000000-0005-0000-0000-0000C3020000}"/>
    <cellStyle name="Título 5 3" xfId="703" xr:uid="{00000000-0005-0000-0000-0000C4020000}"/>
    <cellStyle name="Título 5_AQPNG_ORC_R01_2013_11_22(OBRA COMPLETA) 29112013-2" xfId="704" xr:uid="{00000000-0005-0000-0000-0000C5020000}"/>
    <cellStyle name="Título 6" xfId="705" xr:uid="{00000000-0005-0000-0000-0000C6020000}"/>
    <cellStyle name="Título 7" xfId="706" xr:uid="{00000000-0005-0000-0000-0000C7020000}"/>
    <cellStyle name="Total 2" xfId="707" xr:uid="{00000000-0005-0000-0000-0000C8020000}"/>
    <cellStyle name="Total 2 2" xfId="708" xr:uid="{00000000-0005-0000-0000-0000C9020000}"/>
    <cellStyle name="Total 2 2 2" xfId="709" xr:uid="{00000000-0005-0000-0000-0000CA020000}"/>
    <cellStyle name="Total 2 2_CÁLCULO DE HORAS - tabela MARÇO 2014" xfId="710" xr:uid="{00000000-0005-0000-0000-0000CB020000}"/>
    <cellStyle name="Total 2 3" xfId="711" xr:uid="{00000000-0005-0000-0000-0000CC020000}"/>
    <cellStyle name="Total 2 3 2" xfId="712" xr:uid="{00000000-0005-0000-0000-0000CD020000}"/>
    <cellStyle name="Total 2 3_CÁLCULO DE HORAS - tabela MARÇO 2014" xfId="713" xr:uid="{00000000-0005-0000-0000-0000CE020000}"/>
    <cellStyle name="Total 2 4" xfId="714" xr:uid="{00000000-0005-0000-0000-0000CF020000}"/>
    <cellStyle name="Total 2_AQPNG_ORC_R01_2013_11_22(OBRA COMPLETA) 29112013-2" xfId="715" xr:uid="{00000000-0005-0000-0000-0000D0020000}"/>
    <cellStyle name="Total 3" xfId="716" xr:uid="{00000000-0005-0000-0000-0000D1020000}"/>
    <cellStyle name="Total 3 2" xfId="717" xr:uid="{00000000-0005-0000-0000-0000D2020000}"/>
    <cellStyle name="Total 3_CÁLCULO DE HORAS - tabela MARÇO 2014" xfId="718" xr:uid="{00000000-0005-0000-0000-0000D3020000}"/>
    <cellStyle name="Verificar Célula" xfId="719" xr:uid="{00000000-0005-0000-0000-0000D4020000}"/>
    <cellStyle name="Verificar Célula 2" xfId="720" xr:uid="{00000000-0005-0000-0000-0000D5020000}"/>
    <cellStyle name="Vírgula" xfId="774" builtinId="3"/>
    <cellStyle name="Vírgula 10" xfId="721" xr:uid="{00000000-0005-0000-0000-0000D6020000}"/>
    <cellStyle name="Vírgula 11" xfId="722" xr:uid="{00000000-0005-0000-0000-0000D7020000}"/>
    <cellStyle name="Vírgula 2" xfId="723" xr:uid="{00000000-0005-0000-0000-0000D8020000}"/>
    <cellStyle name="Vírgula 2 10" xfId="724" xr:uid="{00000000-0005-0000-0000-0000D9020000}"/>
    <cellStyle name="Vírgula 2 2" xfId="725" xr:uid="{00000000-0005-0000-0000-0000DA020000}"/>
    <cellStyle name="Vírgula 2 2 2" xfId="726" xr:uid="{00000000-0005-0000-0000-0000DB020000}"/>
    <cellStyle name="Vírgula 2 2 2 2" xfId="727" xr:uid="{00000000-0005-0000-0000-0000DC020000}"/>
    <cellStyle name="Vírgula 2 2 2 2 2" xfId="728" xr:uid="{00000000-0005-0000-0000-0000DD020000}"/>
    <cellStyle name="Vírgula 2 2 3" xfId="729" xr:uid="{00000000-0005-0000-0000-0000DE020000}"/>
    <cellStyle name="Vírgula 2 2_AQPNG_ORC_R01_2013_11_22(OBRA COMPLETA) 29112013-2" xfId="730" xr:uid="{00000000-0005-0000-0000-0000DF020000}"/>
    <cellStyle name="Vírgula 2 3" xfId="731" xr:uid="{00000000-0005-0000-0000-0000E0020000}"/>
    <cellStyle name="Vírgula 2 3 2" xfId="732" xr:uid="{00000000-0005-0000-0000-0000E1020000}"/>
    <cellStyle name="Vírgula 2 3_CÁLCULO DE HORAS - tabela MARÇO 2014" xfId="733" xr:uid="{00000000-0005-0000-0000-0000E2020000}"/>
    <cellStyle name="Vírgula 2 4" xfId="734" xr:uid="{00000000-0005-0000-0000-0000E3020000}"/>
    <cellStyle name="Vírgula 2 5" xfId="735" xr:uid="{00000000-0005-0000-0000-0000E4020000}"/>
    <cellStyle name="Vírgula 2 6" xfId="736" xr:uid="{00000000-0005-0000-0000-0000E5020000}"/>
    <cellStyle name="Vírgula 2 7" xfId="737" xr:uid="{00000000-0005-0000-0000-0000E6020000}"/>
    <cellStyle name="Vírgula 2 8" xfId="738" xr:uid="{00000000-0005-0000-0000-0000E7020000}"/>
    <cellStyle name="Vírgula 2 9" xfId="739" xr:uid="{00000000-0005-0000-0000-0000E8020000}"/>
    <cellStyle name="Vírgula 2_AQPNG_ORC_R01_2013_11_22(OBRA COMPLETA) 29112013-2" xfId="740" xr:uid="{00000000-0005-0000-0000-0000E9020000}"/>
    <cellStyle name="Vírgula 3" xfId="741" xr:uid="{00000000-0005-0000-0000-0000EA020000}"/>
    <cellStyle name="Vírgula 3 2" xfId="742" xr:uid="{00000000-0005-0000-0000-0000EB020000}"/>
    <cellStyle name="Vírgula 3_AQPNG_ORC_R01_2013_11_22(OBRA COMPLETA) 29112013-2" xfId="743" xr:uid="{00000000-0005-0000-0000-0000EC020000}"/>
    <cellStyle name="Vírgula 4" xfId="744" xr:uid="{00000000-0005-0000-0000-0000ED020000}"/>
    <cellStyle name="Vírgula 4 2" xfId="745" xr:uid="{00000000-0005-0000-0000-0000EE020000}"/>
    <cellStyle name="Vírgula 4 2 2" xfId="746" xr:uid="{00000000-0005-0000-0000-0000EF020000}"/>
    <cellStyle name="Vírgula 4 2 3" xfId="747" xr:uid="{00000000-0005-0000-0000-0000F0020000}"/>
    <cellStyle name="Vírgula 4 3" xfId="748" xr:uid="{00000000-0005-0000-0000-0000F1020000}"/>
    <cellStyle name="Vírgula 4 4" xfId="749" xr:uid="{00000000-0005-0000-0000-0000F2020000}"/>
    <cellStyle name="Vírgula 4_AQPNG_ORC_R01_2013_11_22(OBRA COMPLETA) 29112013-2" xfId="750" xr:uid="{00000000-0005-0000-0000-0000F3020000}"/>
    <cellStyle name="Vírgula 5" xfId="751" xr:uid="{00000000-0005-0000-0000-0000F4020000}"/>
    <cellStyle name="Vírgula 5 2" xfId="752" xr:uid="{00000000-0005-0000-0000-0000F5020000}"/>
    <cellStyle name="Vírgula 5_AQPNG_ORC_R01_2013_11_22(OBRA COMPLETA) 29112013-2" xfId="753" xr:uid="{00000000-0005-0000-0000-0000F6020000}"/>
    <cellStyle name="Vírgula 6" xfId="754" xr:uid="{00000000-0005-0000-0000-0000F7020000}"/>
    <cellStyle name="Vírgula 6 2" xfId="755" xr:uid="{00000000-0005-0000-0000-0000F8020000}"/>
    <cellStyle name="Vírgula 6 2 2" xfId="756" xr:uid="{00000000-0005-0000-0000-0000F9020000}"/>
    <cellStyle name="Vírgula 6 2 2 2" xfId="757" xr:uid="{00000000-0005-0000-0000-0000FA020000}"/>
    <cellStyle name="Vírgula 6 2 3" xfId="758" xr:uid="{00000000-0005-0000-0000-0000FB020000}"/>
    <cellStyle name="Vírgula 6 2 4" xfId="759" xr:uid="{00000000-0005-0000-0000-0000FC020000}"/>
    <cellStyle name="Vírgula 6 3" xfId="760" xr:uid="{00000000-0005-0000-0000-0000FD020000}"/>
    <cellStyle name="Vírgula 6 4" xfId="761" xr:uid="{00000000-0005-0000-0000-0000FE020000}"/>
    <cellStyle name="Vírgula 6 4 2" xfId="762" xr:uid="{00000000-0005-0000-0000-0000FF020000}"/>
    <cellStyle name="Vírgula 6 5" xfId="763" xr:uid="{00000000-0005-0000-0000-000000030000}"/>
    <cellStyle name="Vírgula 6 6" xfId="764" xr:uid="{00000000-0005-0000-0000-000001030000}"/>
    <cellStyle name="Vírgula 6_CÁLCULO DE HORAS - tabela MARÇO 2014" xfId="765" xr:uid="{00000000-0005-0000-0000-000002030000}"/>
    <cellStyle name="Vírgula 7" xfId="766" xr:uid="{00000000-0005-0000-0000-000003030000}"/>
    <cellStyle name="Vírgula 8" xfId="767" xr:uid="{00000000-0005-0000-0000-000004030000}"/>
    <cellStyle name="Vírgula 9" xfId="768" xr:uid="{00000000-0005-0000-0000-000005030000}"/>
  </cellStyles>
  <dxfs count="22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656"/>
  <sheetViews>
    <sheetView tabSelected="1" zoomScale="80" zoomScaleNormal="80" workbookViewId="0">
      <pane ySplit="9" topLeftCell="A10" activePane="bottomLeft" state="frozen"/>
      <selection activeCell="D32" activeCellId="4" sqref="D28 B32 C31 G28 D32"/>
      <selection pane="bottomLeft" activeCell="A4" sqref="A4:M4"/>
    </sheetView>
  </sheetViews>
  <sheetFormatPr defaultRowHeight="14.5"/>
  <cols>
    <col min="2" max="2" width="64.7265625" customWidth="1"/>
    <col min="4" max="4" width="12.26953125" bestFit="1" customWidth="1"/>
    <col min="5" max="5" width="9.81640625" bestFit="1" customWidth="1"/>
    <col min="6" max="6" width="9.453125" bestFit="1" customWidth="1"/>
    <col min="7" max="7" width="13.1796875" customWidth="1"/>
    <col min="8" max="8" width="9.81640625" bestFit="1" customWidth="1"/>
    <col min="9" max="9" width="10" bestFit="1" customWidth="1"/>
    <col min="10" max="10" width="12.81640625" customWidth="1"/>
    <col min="11" max="11" width="14" customWidth="1"/>
    <col min="12" max="12" width="14.453125" bestFit="1" customWidth="1"/>
    <col min="13" max="13" width="17.7265625" bestFit="1" customWidth="1"/>
    <col min="14" max="52" width="9.1796875" style="11"/>
    <col min="53" max="71" width="9.1796875" style="12"/>
  </cols>
  <sheetData>
    <row r="1" spans="1:14" ht="15.5">
      <c r="A1" s="126" t="s">
        <v>159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>
      <c r="A2" s="139" t="s">
        <v>160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>
      <c r="A3" s="139" t="s">
        <v>161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4" ht="15" customHeight="1">
      <c r="A4" s="127" t="s">
        <v>111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4" ht="15.75" customHeight="1" thickBot="1">
      <c r="A5" s="127" t="s">
        <v>112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4" ht="15" thickBot="1">
      <c r="A6" s="20"/>
      <c r="B6" s="21"/>
      <c r="C6" s="22"/>
      <c r="D6" s="23"/>
      <c r="E6" s="128"/>
      <c r="F6" s="128"/>
      <c r="G6" s="128"/>
      <c r="H6" s="129"/>
      <c r="I6" s="24" t="s">
        <v>31</v>
      </c>
      <c r="J6" s="25">
        <f>BDI!C20</f>
        <v>0</v>
      </c>
      <c r="K6" s="26"/>
      <c r="L6" s="26"/>
      <c r="M6" s="27"/>
    </row>
    <row r="7" spans="1:14" ht="15" thickBot="1">
      <c r="A7" s="28"/>
      <c r="B7" s="29"/>
      <c r="C7" s="30"/>
      <c r="D7" s="31"/>
      <c r="E7" s="32"/>
      <c r="F7" s="32"/>
      <c r="G7" s="32"/>
      <c r="H7" s="32"/>
      <c r="I7" s="32"/>
      <c r="J7" s="32"/>
      <c r="K7" s="32"/>
      <c r="L7" s="32"/>
      <c r="M7" s="86" t="s">
        <v>115</v>
      </c>
    </row>
    <row r="8" spans="1:14" ht="15" customHeight="1">
      <c r="A8" s="130" t="s">
        <v>0</v>
      </c>
      <c r="B8" s="132" t="s">
        <v>1</v>
      </c>
      <c r="C8" s="132" t="s">
        <v>2</v>
      </c>
      <c r="D8" s="134" t="s">
        <v>3</v>
      </c>
      <c r="E8" s="136" t="s">
        <v>4</v>
      </c>
      <c r="F8" s="137"/>
      <c r="G8" s="137"/>
      <c r="H8" s="137"/>
      <c r="I8" s="137"/>
      <c r="J8" s="137"/>
      <c r="K8" s="137"/>
      <c r="L8" s="137"/>
      <c r="M8" s="138"/>
    </row>
    <row r="9" spans="1:14" ht="23.5" thickBot="1">
      <c r="A9" s="131"/>
      <c r="B9" s="133"/>
      <c r="C9" s="133"/>
      <c r="D9" s="135"/>
      <c r="E9" s="33" t="s">
        <v>5</v>
      </c>
      <c r="F9" s="33" t="s">
        <v>6</v>
      </c>
      <c r="G9" s="33" t="s">
        <v>38</v>
      </c>
      <c r="H9" s="33" t="s">
        <v>7</v>
      </c>
      <c r="I9" s="33" t="s">
        <v>8</v>
      </c>
      <c r="J9" s="33" t="s">
        <v>9</v>
      </c>
      <c r="K9" s="33" t="s">
        <v>39</v>
      </c>
      <c r="L9" s="33" t="s">
        <v>10</v>
      </c>
      <c r="M9" s="33" t="s">
        <v>11</v>
      </c>
      <c r="N9" s="34"/>
    </row>
    <row r="10" spans="1:14">
      <c r="A10" s="35" t="s">
        <v>13</v>
      </c>
      <c r="B10" s="144" t="s">
        <v>40</v>
      </c>
      <c r="C10" s="145"/>
      <c r="D10" s="145"/>
      <c r="E10" s="145"/>
      <c r="F10" s="145"/>
      <c r="G10" s="145"/>
      <c r="H10" s="145"/>
      <c r="I10" s="145"/>
      <c r="J10" s="146"/>
      <c r="K10" s="36"/>
      <c r="L10" s="37">
        <f>SUM(L11:L13)</f>
        <v>0</v>
      </c>
      <c r="M10" s="37">
        <f>SUM(M11:M13)</f>
        <v>0</v>
      </c>
      <c r="N10" s="34"/>
    </row>
    <row r="11" spans="1:14">
      <c r="A11" s="38" t="s">
        <v>14</v>
      </c>
      <c r="B11" s="51" t="s">
        <v>116</v>
      </c>
      <c r="C11" s="52" t="s">
        <v>88</v>
      </c>
      <c r="D11" s="53">
        <v>0.96</v>
      </c>
      <c r="E11" s="5"/>
      <c r="F11" s="5"/>
      <c r="G11" s="5"/>
      <c r="H11" s="39">
        <f>SUM(E11:G11)</f>
        <v>0</v>
      </c>
      <c r="I11" s="40">
        <f>D11*E11</f>
        <v>0</v>
      </c>
      <c r="J11" s="40">
        <f>D11*F11</f>
        <v>0</v>
      </c>
      <c r="K11" s="40">
        <f>D11*G11</f>
        <v>0</v>
      </c>
      <c r="L11" s="41">
        <f>SUM(I11:K11)</f>
        <v>0</v>
      </c>
      <c r="M11" s="41">
        <f>ROUND((L11*$J$6)+L11,2)</f>
        <v>0</v>
      </c>
      <c r="N11" s="34"/>
    </row>
    <row r="12" spans="1:14">
      <c r="A12" s="38" t="s">
        <v>15</v>
      </c>
      <c r="B12" s="51" t="s">
        <v>87</v>
      </c>
      <c r="C12" s="52" t="s">
        <v>89</v>
      </c>
      <c r="D12" s="53">
        <v>40</v>
      </c>
      <c r="E12" s="5"/>
      <c r="F12" s="5"/>
      <c r="G12" s="6"/>
      <c r="H12" s="39">
        <f t="shared" ref="H12:H13" si="0">SUM(E12:G12)</f>
        <v>0</v>
      </c>
      <c r="I12" s="40">
        <f t="shared" ref="I12:I13" si="1">D12*E12</f>
        <v>0</v>
      </c>
      <c r="J12" s="40">
        <f t="shared" ref="J12:J13" si="2">D12*F12</f>
        <v>0</v>
      </c>
      <c r="K12" s="40">
        <f t="shared" ref="K12:K13" si="3">D12*G12</f>
        <v>0</v>
      </c>
      <c r="L12" s="41">
        <f t="shared" ref="L12:L13" si="4">SUM(I12:K12)</f>
        <v>0</v>
      </c>
      <c r="M12" s="41">
        <f t="shared" ref="M12:M13" si="5">ROUND((L12*$J$6)+L12,2)</f>
        <v>0</v>
      </c>
      <c r="N12" s="34"/>
    </row>
    <row r="13" spans="1:14" ht="23">
      <c r="A13" s="38" t="s">
        <v>16</v>
      </c>
      <c r="B13" s="51" t="s">
        <v>117</v>
      </c>
      <c r="C13" s="52" t="s">
        <v>90</v>
      </c>
      <c r="D13" s="53">
        <v>13</v>
      </c>
      <c r="E13" s="5"/>
      <c r="F13" s="5"/>
      <c r="G13" s="3"/>
      <c r="H13" s="39">
        <f t="shared" si="0"/>
        <v>0</v>
      </c>
      <c r="I13" s="40">
        <f t="shared" si="1"/>
        <v>0</v>
      </c>
      <c r="J13" s="40">
        <f t="shared" si="2"/>
        <v>0</v>
      </c>
      <c r="K13" s="40">
        <f t="shared" si="3"/>
        <v>0</v>
      </c>
      <c r="L13" s="41">
        <f t="shared" si="4"/>
        <v>0</v>
      </c>
      <c r="M13" s="41">
        <f t="shared" si="5"/>
        <v>0</v>
      </c>
      <c r="N13" s="34"/>
    </row>
    <row r="14" spans="1:14">
      <c r="A14" s="42">
        <v>2</v>
      </c>
      <c r="B14" s="43" t="s">
        <v>91</v>
      </c>
      <c r="C14" s="44"/>
      <c r="D14" s="45"/>
      <c r="E14" s="46"/>
      <c r="F14" s="46"/>
      <c r="G14" s="46"/>
      <c r="H14" s="47"/>
      <c r="I14" s="48"/>
      <c r="J14" s="48"/>
      <c r="K14" s="48"/>
      <c r="L14" s="49">
        <f>L15+L20</f>
        <v>0</v>
      </c>
      <c r="M14" s="49">
        <f>M15+M20</f>
        <v>0</v>
      </c>
      <c r="N14" s="34"/>
    </row>
    <row r="15" spans="1:14">
      <c r="A15" s="42" t="s">
        <v>17</v>
      </c>
      <c r="B15" s="43" t="s">
        <v>92</v>
      </c>
      <c r="C15" s="44"/>
      <c r="D15" s="45"/>
      <c r="E15" s="46"/>
      <c r="F15" s="46"/>
      <c r="G15" s="46"/>
      <c r="H15" s="47"/>
      <c r="I15" s="48"/>
      <c r="J15" s="48"/>
      <c r="K15" s="48"/>
      <c r="L15" s="49">
        <f>SUM(L16:L19)</f>
        <v>0</v>
      </c>
      <c r="M15" s="49">
        <f>SUM(M16:M19)</f>
        <v>0</v>
      </c>
      <c r="N15" s="34"/>
    </row>
    <row r="16" spans="1:14" ht="29.25" customHeight="1">
      <c r="A16" s="50" t="s">
        <v>63</v>
      </c>
      <c r="B16" s="51" t="s">
        <v>121</v>
      </c>
      <c r="C16" s="52" t="s">
        <v>93</v>
      </c>
      <c r="D16" s="53">
        <v>4</v>
      </c>
      <c r="E16" s="4"/>
      <c r="F16" s="4"/>
      <c r="G16" s="4"/>
      <c r="H16" s="39">
        <f>SUM(E16:G16)</f>
        <v>0</v>
      </c>
      <c r="I16" s="54">
        <f>D16*E16</f>
        <v>0</v>
      </c>
      <c r="J16" s="54">
        <f>D16*F16</f>
        <v>0</v>
      </c>
      <c r="K16" s="54">
        <f>D16*G16</f>
        <v>0</v>
      </c>
      <c r="L16" s="39">
        <f>SUM(I16:K16)</f>
        <v>0</v>
      </c>
      <c r="M16" s="39">
        <f>ROUND((L16*$J$6)+L16,2)</f>
        <v>0</v>
      </c>
      <c r="N16" s="34"/>
    </row>
    <row r="17" spans="1:14">
      <c r="A17" s="50" t="s">
        <v>64</v>
      </c>
      <c r="B17" s="51" t="s">
        <v>148</v>
      </c>
      <c r="C17" s="52" t="s">
        <v>93</v>
      </c>
      <c r="D17" s="53">
        <v>4</v>
      </c>
      <c r="E17" s="4"/>
      <c r="F17" s="4"/>
      <c r="G17" s="4"/>
      <c r="H17" s="39">
        <f t="shared" ref="H17:H19" si="6">SUM(E17:G17)</f>
        <v>0</v>
      </c>
      <c r="I17" s="54">
        <f t="shared" ref="I17:I19" si="7">D17*E17</f>
        <v>0</v>
      </c>
      <c r="J17" s="54">
        <f t="shared" ref="J17:J19" si="8">D17*F17</f>
        <v>0</v>
      </c>
      <c r="K17" s="54">
        <f t="shared" ref="K17:K19" si="9">D17*G17</f>
        <v>0</v>
      </c>
      <c r="L17" s="39">
        <f t="shared" ref="L17:L19" si="10">SUM(I17:K17)</f>
        <v>0</v>
      </c>
      <c r="M17" s="39">
        <f t="shared" ref="M17:M19" si="11">ROUND((L17*$J$6)+L17,2)</f>
        <v>0</v>
      </c>
      <c r="N17" s="34"/>
    </row>
    <row r="18" spans="1:14">
      <c r="A18" s="50" t="s">
        <v>65</v>
      </c>
      <c r="B18" s="51" t="s">
        <v>149</v>
      </c>
      <c r="C18" s="52" t="s">
        <v>93</v>
      </c>
      <c r="D18" s="53">
        <v>1</v>
      </c>
      <c r="E18" s="4"/>
      <c r="F18" s="4"/>
      <c r="G18" s="4"/>
      <c r="H18" s="39">
        <f t="shared" si="6"/>
        <v>0</v>
      </c>
      <c r="I18" s="54">
        <f t="shared" si="7"/>
        <v>0</v>
      </c>
      <c r="J18" s="54">
        <f t="shared" si="8"/>
        <v>0</v>
      </c>
      <c r="K18" s="54">
        <f t="shared" si="9"/>
        <v>0</v>
      </c>
      <c r="L18" s="39">
        <f t="shared" si="10"/>
        <v>0</v>
      </c>
      <c r="M18" s="39">
        <f t="shared" si="11"/>
        <v>0</v>
      </c>
      <c r="N18" s="34"/>
    </row>
    <row r="19" spans="1:14">
      <c r="A19" s="50" t="s">
        <v>66</v>
      </c>
      <c r="B19" s="51" t="s">
        <v>162</v>
      </c>
      <c r="C19" s="52" t="s">
        <v>93</v>
      </c>
      <c r="D19" s="53">
        <v>4</v>
      </c>
      <c r="E19" s="4"/>
      <c r="F19" s="4"/>
      <c r="G19" s="4"/>
      <c r="H19" s="39">
        <f t="shared" si="6"/>
        <v>0</v>
      </c>
      <c r="I19" s="54">
        <f t="shared" si="7"/>
        <v>0</v>
      </c>
      <c r="J19" s="54">
        <f t="shared" si="8"/>
        <v>0</v>
      </c>
      <c r="K19" s="54">
        <f t="shared" si="9"/>
        <v>0</v>
      </c>
      <c r="L19" s="39">
        <f t="shared" si="10"/>
        <v>0</v>
      </c>
      <c r="M19" s="39">
        <f t="shared" si="11"/>
        <v>0</v>
      </c>
      <c r="N19" s="34"/>
    </row>
    <row r="20" spans="1:14">
      <c r="A20" s="42" t="s">
        <v>18</v>
      </c>
      <c r="B20" s="43" t="s">
        <v>163</v>
      </c>
      <c r="C20" s="44"/>
      <c r="D20" s="45"/>
      <c r="E20" s="46"/>
      <c r="F20" s="46"/>
      <c r="G20" s="46"/>
      <c r="H20" s="47"/>
      <c r="I20" s="48"/>
      <c r="J20" s="48"/>
      <c r="K20" s="48"/>
      <c r="L20" s="49">
        <f>SUM(L21:L32)</f>
        <v>0</v>
      </c>
      <c r="M20" s="49">
        <f>SUM(M21:M32)</f>
        <v>0</v>
      </c>
      <c r="N20" s="34"/>
    </row>
    <row r="21" spans="1:14">
      <c r="A21" s="50" t="s">
        <v>67</v>
      </c>
      <c r="B21" s="51" t="s">
        <v>94</v>
      </c>
      <c r="C21" s="52" t="s">
        <v>88</v>
      </c>
      <c r="D21" s="53">
        <v>133.56</v>
      </c>
      <c r="E21" s="4"/>
      <c r="F21" s="4"/>
      <c r="G21" s="4"/>
      <c r="H21" s="39">
        <f>SUM(E21:G21)</f>
        <v>0</v>
      </c>
      <c r="I21" s="54">
        <f>D21*E21</f>
        <v>0</v>
      </c>
      <c r="J21" s="54">
        <f>D21*F21</f>
        <v>0</v>
      </c>
      <c r="K21" s="54">
        <f>D21*G21</f>
        <v>0</v>
      </c>
      <c r="L21" s="39">
        <f>SUM(I21:K21)</f>
        <v>0</v>
      </c>
      <c r="M21" s="39">
        <f>ROUND((L21*$J$6)+L21,2)</f>
        <v>0</v>
      </c>
      <c r="N21" s="34"/>
    </row>
    <row r="22" spans="1:14" ht="23">
      <c r="A22" s="50" t="s">
        <v>68</v>
      </c>
      <c r="B22" s="51" t="s">
        <v>172</v>
      </c>
      <c r="C22" s="52" t="s">
        <v>88</v>
      </c>
      <c r="D22" s="53">
        <v>9.24</v>
      </c>
      <c r="E22" s="4"/>
      <c r="F22" s="4"/>
      <c r="G22" s="4"/>
      <c r="H22" s="39">
        <f t="shared" ref="H22:H27" si="12">SUM(E22:G22)</f>
        <v>0</v>
      </c>
      <c r="I22" s="54">
        <f t="shared" ref="I22:I27" si="13">D22*E22</f>
        <v>0</v>
      </c>
      <c r="J22" s="54">
        <f t="shared" ref="J22:J27" si="14">D22*F22</f>
        <v>0</v>
      </c>
      <c r="K22" s="54">
        <f t="shared" ref="K22:K27" si="15">D22*G22</f>
        <v>0</v>
      </c>
      <c r="L22" s="39">
        <f t="shared" ref="L22:L27" si="16">SUM(I22:K22)</f>
        <v>0</v>
      </c>
      <c r="M22" s="39">
        <f t="shared" ref="M22:M27" si="17">ROUND((L22*$J$6)+L22,2)</f>
        <v>0</v>
      </c>
      <c r="N22" s="34"/>
    </row>
    <row r="23" spans="1:14">
      <c r="A23" s="50" t="s">
        <v>69</v>
      </c>
      <c r="B23" s="51" t="s">
        <v>173</v>
      </c>
      <c r="C23" s="52" t="s">
        <v>88</v>
      </c>
      <c r="D23" s="53">
        <v>5.5</v>
      </c>
      <c r="E23" s="4"/>
      <c r="F23" s="4"/>
      <c r="G23" s="4"/>
      <c r="H23" s="39">
        <f t="shared" si="12"/>
        <v>0</v>
      </c>
      <c r="I23" s="54">
        <f t="shared" si="13"/>
        <v>0</v>
      </c>
      <c r="J23" s="54">
        <f t="shared" si="14"/>
        <v>0</v>
      </c>
      <c r="K23" s="54">
        <f t="shared" si="15"/>
        <v>0</v>
      </c>
      <c r="L23" s="39">
        <f t="shared" si="16"/>
        <v>0</v>
      </c>
      <c r="M23" s="39">
        <f t="shared" si="17"/>
        <v>0</v>
      </c>
      <c r="N23" s="34"/>
    </row>
    <row r="24" spans="1:14">
      <c r="A24" s="50" t="s">
        <v>70</v>
      </c>
      <c r="B24" s="51" t="s">
        <v>174</v>
      </c>
      <c r="C24" s="52" t="s">
        <v>88</v>
      </c>
      <c r="D24" s="53">
        <v>1.2</v>
      </c>
      <c r="E24" s="4"/>
      <c r="F24" s="4"/>
      <c r="G24" s="4"/>
      <c r="H24" s="39">
        <f t="shared" si="12"/>
        <v>0</v>
      </c>
      <c r="I24" s="54">
        <f t="shared" si="13"/>
        <v>0</v>
      </c>
      <c r="J24" s="54">
        <f t="shared" si="14"/>
        <v>0</v>
      </c>
      <c r="K24" s="54">
        <f t="shared" si="15"/>
        <v>0</v>
      </c>
      <c r="L24" s="39">
        <f t="shared" si="16"/>
        <v>0</v>
      </c>
      <c r="M24" s="39">
        <f t="shared" si="17"/>
        <v>0</v>
      </c>
      <c r="N24" s="34"/>
    </row>
    <row r="25" spans="1:14">
      <c r="A25" s="50" t="s">
        <v>164</v>
      </c>
      <c r="B25" s="51" t="s">
        <v>175</v>
      </c>
      <c r="C25" s="52" t="s">
        <v>47</v>
      </c>
      <c r="D25" s="53">
        <v>5.4</v>
      </c>
      <c r="E25" s="4"/>
      <c r="F25" s="4"/>
      <c r="G25" s="4"/>
      <c r="H25" s="39">
        <f t="shared" si="12"/>
        <v>0</v>
      </c>
      <c r="I25" s="54">
        <f t="shared" si="13"/>
        <v>0</v>
      </c>
      <c r="J25" s="54">
        <f t="shared" si="14"/>
        <v>0</v>
      </c>
      <c r="K25" s="54">
        <f t="shared" si="15"/>
        <v>0</v>
      </c>
      <c r="L25" s="39">
        <f t="shared" si="16"/>
        <v>0</v>
      </c>
      <c r="M25" s="39">
        <f t="shared" si="17"/>
        <v>0</v>
      </c>
      <c r="N25" s="34"/>
    </row>
    <row r="26" spans="1:14">
      <c r="A26" s="50" t="s">
        <v>165</v>
      </c>
      <c r="B26" s="51" t="s">
        <v>176</v>
      </c>
      <c r="C26" s="52" t="s">
        <v>88</v>
      </c>
      <c r="D26" s="53">
        <v>2</v>
      </c>
      <c r="E26" s="4"/>
      <c r="F26" s="4"/>
      <c r="G26" s="4"/>
      <c r="H26" s="39">
        <f t="shared" si="12"/>
        <v>0</v>
      </c>
      <c r="I26" s="54">
        <f t="shared" si="13"/>
        <v>0</v>
      </c>
      <c r="J26" s="54">
        <f t="shared" si="14"/>
        <v>0</v>
      </c>
      <c r="K26" s="54">
        <f t="shared" si="15"/>
        <v>0</v>
      </c>
      <c r="L26" s="39">
        <f t="shared" si="16"/>
        <v>0</v>
      </c>
      <c r="M26" s="39">
        <f t="shared" si="17"/>
        <v>0</v>
      </c>
      <c r="N26" s="34"/>
    </row>
    <row r="27" spans="1:14">
      <c r="A27" s="50" t="s">
        <v>166</v>
      </c>
      <c r="B27" s="51" t="s">
        <v>177</v>
      </c>
      <c r="C27" s="52" t="s">
        <v>88</v>
      </c>
      <c r="D27" s="53">
        <v>7.4</v>
      </c>
      <c r="E27" s="4"/>
      <c r="F27" s="4"/>
      <c r="G27" s="4"/>
      <c r="H27" s="39">
        <f t="shared" si="12"/>
        <v>0</v>
      </c>
      <c r="I27" s="54">
        <f t="shared" si="13"/>
        <v>0</v>
      </c>
      <c r="J27" s="54">
        <f t="shared" si="14"/>
        <v>0</v>
      </c>
      <c r="K27" s="54">
        <f t="shared" si="15"/>
        <v>0</v>
      </c>
      <c r="L27" s="39">
        <f t="shared" si="16"/>
        <v>0</v>
      </c>
      <c r="M27" s="39">
        <f t="shared" si="17"/>
        <v>0</v>
      </c>
      <c r="N27" s="34"/>
    </row>
    <row r="28" spans="1:14">
      <c r="A28" s="50" t="s">
        <v>167</v>
      </c>
      <c r="B28" s="51" t="s">
        <v>178</v>
      </c>
      <c r="C28" s="52" t="s">
        <v>88</v>
      </c>
      <c r="D28" s="53">
        <v>9.24</v>
      </c>
      <c r="E28" s="4"/>
      <c r="F28" s="4"/>
      <c r="G28" s="4"/>
      <c r="H28" s="39">
        <f t="shared" ref="H28:H30" si="18">SUM(E28:G28)</f>
        <v>0</v>
      </c>
      <c r="I28" s="54">
        <f t="shared" ref="I28:I30" si="19">D28*E28</f>
        <v>0</v>
      </c>
      <c r="J28" s="54">
        <f t="shared" ref="J28:J30" si="20">D28*F28</f>
        <v>0</v>
      </c>
      <c r="K28" s="54">
        <f t="shared" ref="K28:K30" si="21">D28*G28</f>
        <v>0</v>
      </c>
      <c r="L28" s="39">
        <f t="shared" ref="L28:L30" si="22">SUM(I28:K28)</f>
        <v>0</v>
      </c>
      <c r="M28" s="39">
        <f t="shared" ref="M28:M30" si="23">ROUND((L28*$J$6)+L28,2)</f>
        <v>0</v>
      </c>
      <c r="N28" s="34"/>
    </row>
    <row r="29" spans="1:14" ht="23">
      <c r="A29" s="50" t="s">
        <v>168</v>
      </c>
      <c r="B29" s="51" t="s">
        <v>179</v>
      </c>
      <c r="C29" s="52" t="s">
        <v>88</v>
      </c>
      <c r="D29" s="53">
        <v>7.68</v>
      </c>
      <c r="E29" s="4"/>
      <c r="F29" s="4"/>
      <c r="G29" s="4"/>
      <c r="H29" s="39">
        <f t="shared" si="18"/>
        <v>0</v>
      </c>
      <c r="I29" s="54">
        <f t="shared" si="19"/>
        <v>0</v>
      </c>
      <c r="J29" s="54">
        <f t="shared" si="20"/>
        <v>0</v>
      </c>
      <c r="K29" s="54">
        <f t="shared" si="21"/>
        <v>0</v>
      </c>
      <c r="L29" s="39">
        <f t="shared" si="22"/>
        <v>0</v>
      </c>
      <c r="M29" s="39">
        <f t="shared" si="23"/>
        <v>0</v>
      </c>
      <c r="N29" s="34"/>
    </row>
    <row r="30" spans="1:14" ht="23">
      <c r="A30" s="50" t="s">
        <v>169</v>
      </c>
      <c r="B30" s="51" t="s">
        <v>180</v>
      </c>
      <c r="C30" s="52" t="s">
        <v>47</v>
      </c>
      <c r="D30" s="53">
        <v>29.3</v>
      </c>
      <c r="E30" s="4"/>
      <c r="F30" s="4"/>
      <c r="G30" s="4"/>
      <c r="H30" s="39">
        <f t="shared" si="18"/>
        <v>0</v>
      </c>
      <c r="I30" s="54">
        <f t="shared" si="19"/>
        <v>0</v>
      </c>
      <c r="J30" s="54">
        <f t="shared" si="20"/>
        <v>0</v>
      </c>
      <c r="K30" s="54">
        <f t="shared" si="21"/>
        <v>0</v>
      </c>
      <c r="L30" s="39">
        <f t="shared" si="22"/>
        <v>0</v>
      </c>
      <c r="M30" s="39">
        <f t="shared" si="23"/>
        <v>0</v>
      </c>
      <c r="N30" s="34"/>
    </row>
    <row r="31" spans="1:14" ht="46">
      <c r="A31" s="50" t="s">
        <v>170</v>
      </c>
      <c r="B31" s="51" t="s">
        <v>181</v>
      </c>
      <c r="C31" s="52" t="s">
        <v>88</v>
      </c>
      <c r="D31" s="53">
        <v>1.68</v>
      </c>
      <c r="E31" s="4"/>
      <c r="F31" s="4"/>
      <c r="G31" s="4"/>
      <c r="H31" s="39">
        <f t="shared" ref="H31:H32" si="24">SUM(E31:G31)</f>
        <v>0</v>
      </c>
      <c r="I31" s="54">
        <f t="shared" ref="I31:I32" si="25">D31*E31</f>
        <v>0</v>
      </c>
      <c r="J31" s="54">
        <f t="shared" ref="J31:J32" si="26">D31*F31</f>
        <v>0</v>
      </c>
      <c r="K31" s="54">
        <f t="shared" ref="K31:K32" si="27">D31*G31</f>
        <v>0</v>
      </c>
      <c r="L31" s="39">
        <f t="shared" ref="L31:L32" si="28">SUM(I31:K31)</f>
        <v>0</v>
      </c>
      <c r="M31" s="39">
        <f t="shared" ref="M31:M32" si="29">ROUND((L31*$J$6)+L31,2)</f>
        <v>0</v>
      </c>
      <c r="N31" s="34"/>
    </row>
    <row r="32" spans="1:14">
      <c r="A32" s="50" t="s">
        <v>171</v>
      </c>
      <c r="B32" s="51" t="s">
        <v>182</v>
      </c>
      <c r="C32" s="52" t="s">
        <v>88</v>
      </c>
      <c r="D32" s="53">
        <v>33</v>
      </c>
      <c r="E32" s="4"/>
      <c r="F32" s="4"/>
      <c r="G32" s="4"/>
      <c r="H32" s="39">
        <f t="shared" si="24"/>
        <v>0</v>
      </c>
      <c r="I32" s="54">
        <f t="shared" si="25"/>
        <v>0</v>
      </c>
      <c r="J32" s="54">
        <f t="shared" si="26"/>
        <v>0</v>
      </c>
      <c r="K32" s="54">
        <f t="shared" si="27"/>
        <v>0</v>
      </c>
      <c r="L32" s="39">
        <f t="shared" si="28"/>
        <v>0</v>
      </c>
      <c r="M32" s="39">
        <f t="shared" si="29"/>
        <v>0</v>
      </c>
      <c r="N32" s="34"/>
    </row>
    <row r="33" spans="1:14">
      <c r="A33" s="35" t="s">
        <v>19</v>
      </c>
      <c r="B33" s="147" t="s">
        <v>183</v>
      </c>
      <c r="C33" s="148"/>
      <c r="D33" s="148"/>
      <c r="E33" s="148"/>
      <c r="F33" s="148"/>
      <c r="G33" s="148"/>
      <c r="H33" s="148"/>
      <c r="I33" s="148"/>
      <c r="J33" s="148"/>
      <c r="K33" s="55"/>
      <c r="L33" s="56">
        <f>SUM(L34:L45)</f>
        <v>0</v>
      </c>
      <c r="M33" s="56">
        <f>SUM(M34:M45)</f>
        <v>0</v>
      </c>
      <c r="N33" s="34"/>
    </row>
    <row r="34" spans="1:14">
      <c r="A34" s="57" t="s">
        <v>20</v>
      </c>
      <c r="B34" s="113" t="s">
        <v>122</v>
      </c>
      <c r="C34" s="116" t="s">
        <v>47</v>
      </c>
      <c r="D34" s="117">
        <v>25</v>
      </c>
      <c r="E34" s="4"/>
      <c r="F34" s="4"/>
      <c r="G34" s="4"/>
      <c r="H34" s="41">
        <f>SUM(E34:G34)</f>
        <v>0</v>
      </c>
      <c r="I34" s="40">
        <f>D34*E34</f>
        <v>0</v>
      </c>
      <c r="J34" s="40">
        <f>D34*F34</f>
        <v>0</v>
      </c>
      <c r="K34" s="40">
        <f>D34*G34</f>
        <v>0</v>
      </c>
      <c r="L34" s="41">
        <f>SUM(I34:K34)</f>
        <v>0</v>
      </c>
      <c r="M34" s="41">
        <f>ROUND((L34*$J$6)+L34,2)</f>
        <v>0</v>
      </c>
    </row>
    <row r="35" spans="1:14">
      <c r="A35" s="57" t="s">
        <v>21</v>
      </c>
      <c r="B35" s="114" t="s">
        <v>95</v>
      </c>
      <c r="C35" s="118" t="s">
        <v>88</v>
      </c>
      <c r="D35" s="119">
        <v>133.56</v>
      </c>
      <c r="E35" s="4"/>
      <c r="F35" s="4"/>
      <c r="G35" s="7"/>
      <c r="H35" s="41">
        <f t="shared" ref="H35:H37" si="30">SUM(E35:G35)</f>
        <v>0</v>
      </c>
      <c r="I35" s="40">
        <f t="shared" ref="I35:I37" si="31">D35*E35</f>
        <v>0</v>
      </c>
      <c r="J35" s="40">
        <f t="shared" ref="J35:J37" si="32">D35*F35</f>
        <v>0</v>
      </c>
      <c r="K35" s="40">
        <f t="shared" ref="K35:K37" si="33">D35*G35</f>
        <v>0</v>
      </c>
      <c r="L35" s="41">
        <f t="shared" ref="L35:L37" si="34">SUM(I35:K35)</f>
        <v>0</v>
      </c>
      <c r="M35" s="41">
        <f t="shared" ref="M35:M37" si="35">ROUND((L35*$J$6)+L35,2)</f>
        <v>0</v>
      </c>
    </row>
    <row r="36" spans="1:14">
      <c r="A36" s="57" t="s">
        <v>22</v>
      </c>
      <c r="B36" s="114" t="s">
        <v>123</v>
      </c>
      <c r="C36" s="118" t="s">
        <v>88</v>
      </c>
      <c r="D36" s="119">
        <f>95.87+9.92</f>
        <v>105.79</v>
      </c>
      <c r="E36" s="4"/>
      <c r="F36" s="4"/>
      <c r="G36" s="7"/>
      <c r="H36" s="41">
        <f t="shared" si="30"/>
        <v>0</v>
      </c>
      <c r="I36" s="40">
        <f t="shared" si="31"/>
        <v>0</v>
      </c>
      <c r="J36" s="40">
        <f t="shared" si="32"/>
        <v>0</v>
      </c>
      <c r="K36" s="40">
        <f t="shared" si="33"/>
        <v>0</v>
      </c>
      <c r="L36" s="41">
        <f t="shared" si="34"/>
        <v>0</v>
      </c>
      <c r="M36" s="41">
        <f t="shared" si="35"/>
        <v>0</v>
      </c>
    </row>
    <row r="37" spans="1:14" ht="34.5">
      <c r="A37" s="57" t="s">
        <v>71</v>
      </c>
      <c r="B37" s="114" t="s">
        <v>142</v>
      </c>
      <c r="C37" s="118" t="s">
        <v>88</v>
      </c>
      <c r="D37" s="119">
        <f>95.87+9.92</f>
        <v>105.79</v>
      </c>
      <c r="E37" s="4"/>
      <c r="F37" s="4"/>
      <c r="G37" s="7"/>
      <c r="H37" s="41">
        <f t="shared" si="30"/>
        <v>0</v>
      </c>
      <c r="I37" s="40">
        <f t="shared" si="31"/>
        <v>0</v>
      </c>
      <c r="J37" s="40">
        <f t="shared" si="32"/>
        <v>0</v>
      </c>
      <c r="K37" s="40">
        <f t="shared" si="33"/>
        <v>0</v>
      </c>
      <c r="L37" s="41">
        <f t="shared" si="34"/>
        <v>0</v>
      </c>
      <c r="M37" s="41">
        <f t="shared" si="35"/>
        <v>0</v>
      </c>
    </row>
    <row r="38" spans="1:14" ht="34.5">
      <c r="A38" s="57" t="s">
        <v>72</v>
      </c>
      <c r="B38" s="114" t="s">
        <v>209</v>
      </c>
      <c r="C38" s="118" t="s">
        <v>47</v>
      </c>
      <c r="D38" s="119">
        <v>1.25</v>
      </c>
      <c r="E38" s="4"/>
      <c r="F38" s="4"/>
      <c r="G38" s="4"/>
      <c r="H38" s="41">
        <f t="shared" ref="H38:H45" si="36">SUM(E38:G38)</f>
        <v>0</v>
      </c>
      <c r="I38" s="40">
        <f t="shared" ref="I38:I45" si="37">D38*E38</f>
        <v>0</v>
      </c>
      <c r="J38" s="40">
        <f t="shared" ref="J38:J45" si="38">D38*F38</f>
        <v>0</v>
      </c>
      <c r="K38" s="40">
        <f t="shared" ref="K38:K45" si="39">D38*G38</f>
        <v>0</v>
      </c>
      <c r="L38" s="41">
        <f t="shared" ref="L38:L45" si="40">SUM(I38:K38)</f>
        <v>0</v>
      </c>
      <c r="M38" s="41">
        <f t="shared" ref="M38:M45" si="41">ROUND((L38*$J$6)+L38,2)</f>
        <v>0</v>
      </c>
    </row>
    <row r="39" spans="1:14" ht="34.5">
      <c r="A39" s="57" t="s">
        <v>73</v>
      </c>
      <c r="B39" s="114" t="s">
        <v>210</v>
      </c>
      <c r="C39" s="118" t="s">
        <v>47</v>
      </c>
      <c r="D39" s="119">
        <v>1.25</v>
      </c>
      <c r="E39" s="4"/>
      <c r="F39" s="4"/>
      <c r="G39" s="4"/>
      <c r="H39" s="41">
        <f t="shared" ref="H39:H41" si="42">SUM(E39:G39)</f>
        <v>0</v>
      </c>
      <c r="I39" s="40">
        <f t="shared" ref="I39:I41" si="43">D39*E39</f>
        <v>0</v>
      </c>
      <c r="J39" s="40">
        <f t="shared" ref="J39:J41" si="44">D39*F39</f>
        <v>0</v>
      </c>
      <c r="K39" s="40">
        <f t="shared" ref="K39:K41" si="45">D39*G39</f>
        <v>0</v>
      </c>
      <c r="L39" s="41">
        <f t="shared" ref="L39:L41" si="46">SUM(I39:K39)</f>
        <v>0</v>
      </c>
      <c r="M39" s="41">
        <f t="shared" ref="M39:M41" si="47">ROUND((L39*$J$6)+L39,2)</f>
        <v>0</v>
      </c>
    </row>
    <row r="40" spans="1:14" ht="22.5" customHeight="1">
      <c r="A40" s="57" t="s">
        <v>74</v>
      </c>
      <c r="B40" s="114" t="s">
        <v>143</v>
      </c>
      <c r="C40" s="118" t="s">
        <v>88</v>
      </c>
      <c r="D40" s="119">
        <v>33.22</v>
      </c>
      <c r="E40" s="4"/>
      <c r="F40" s="4"/>
      <c r="G40" s="4"/>
      <c r="H40" s="41">
        <f t="shared" si="42"/>
        <v>0</v>
      </c>
      <c r="I40" s="40">
        <f t="shared" si="43"/>
        <v>0</v>
      </c>
      <c r="J40" s="40">
        <f t="shared" si="44"/>
        <v>0</v>
      </c>
      <c r="K40" s="40">
        <f t="shared" si="45"/>
        <v>0</v>
      </c>
      <c r="L40" s="41">
        <f t="shared" si="46"/>
        <v>0</v>
      </c>
      <c r="M40" s="41">
        <f t="shared" si="47"/>
        <v>0</v>
      </c>
    </row>
    <row r="41" spans="1:14" ht="23">
      <c r="A41" s="57" t="s">
        <v>137</v>
      </c>
      <c r="B41" s="114" t="s">
        <v>144</v>
      </c>
      <c r="C41" s="118" t="s">
        <v>88</v>
      </c>
      <c r="D41" s="119">
        <v>33.22</v>
      </c>
      <c r="E41" s="4"/>
      <c r="F41" s="4"/>
      <c r="G41" s="4"/>
      <c r="H41" s="41">
        <f t="shared" si="42"/>
        <v>0</v>
      </c>
      <c r="I41" s="40">
        <f t="shared" si="43"/>
        <v>0</v>
      </c>
      <c r="J41" s="40">
        <f t="shared" si="44"/>
        <v>0</v>
      </c>
      <c r="K41" s="40">
        <f t="shared" si="45"/>
        <v>0</v>
      </c>
      <c r="L41" s="41">
        <f t="shared" si="46"/>
        <v>0</v>
      </c>
      <c r="M41" s="41">
        <f t="shared" si="47"/>
        <v>0</v>
      </c>
    </row>
    <row r="42" spans="1:14" ht="34.5">
      <c r="A42" s="57" t="s">
        <v>138</v>
      </c>
      <c r="B42" s="115" t="s">
        <v>212</v>
      </c>
      <c r="C42" s="120" t="s">
        <v>88</v>
      </c>
      <c r="D42" s="121">
        <v>9.27</v>
      </c>
      <c r="E42" s="4"/>
      <c r="F42" s="4"/>
      <c r="G42" s="4"/>
      <c r="H42" s="41">
        <f t="shared" si="36"/>
        <v>0</v>
      </c>
      <c r="I42" s="40">
        <f t="shared" si="37"/>
        <v>0</v>
      </c>
      <c r="J42" s="40">
        <f t="shared" si="38"/>
        <v>0</v>
      </c>
      <c r="K42" s="40">
        <f t="shared" si="39"/>
        <v>0</v>
      </c>
      <c r="L42" s="41">
        <f t="shared" si="40"/>
        <v>0</v>
      </c>
      <c r="M42" s="41">
        <f t="shared" si="41"/>
        <v>0</v>
      </c>
    </row>
    <row r="43" spans="1:14" ht="23">
      <c r="A43" s="57" t="s">
        <v>184</v>
      </c>
      <c r="B43" s="115" t="s">
        <v>213</v>
      </c>
      <c r="C43" s="120" t="s">
        <v>90</v>
      </c>
      <c r="D43" s="121">
        <f>D44*0.03</f>
        <v>0.99</v>
      </c>
      <c r="E43" s="4"/>
      <c r="F43" s="4"/>
      <c r="G43" s="4"/>
      <c r="H43" s="41">
        <f t="shared" si="36"/>
        <v>0</v>
      </c>
      <c r="I43" s="40">
        <f t="shared" si="37"/>
        <v>0</v>
      </c>
      <c r="J43" s="40">
        <f t="shared" si="38"/>
        <v>0</v>
      </c>
      <c r="K43" s="40">
        <f t="shared" si="39"/>
        <v>0</v>
      </c>
      <c r="L43" s="41">
        <f t="shared" si="40"/>
        <v>0</v>
      </c>
      <c r="M43" s="41">
        <f t="shared" si="41"/>
        <v>0</v>
      </c>
    </row>
    <row r="44" spans="1:14">
      <c r="A44" s="57" t="s">
        <v>185</v>
      </c>
      <c r="B44" s="115" t="s">
        <v>211</v>
      </c>
      <c r="C44" s="120" t="s">
        <v>88</v>
      </c>
      <c r="D44" s="121">
        <v>33</v>
      </c>
      <c r="E44" s="4"/>
      <c r="F44" s="4"/>
      <c r="G44" s="4"/>
      <c r="H44" s="41">
        <f t="shared" si="36"/>
        <v>0</v>
      </c>
      <c r="I44" s="40">
        <f t="shared" si="37"/>
        <v>0</v>
      </c>
      <c r="J44" s="40">
        <f t="shared" si="38"/>
        <v>0</v>
      </c>
      <c r="K44" s="40">
        <f t="shared" si="39"/>
        <v>0</v>
      </c>
      <c r="L44" s="41">
        <f t="shared" si="40"/>
        <v>0</v>
      </c>
      <c r="M44" s="41">
        <f t="shared" si="41"/>
        <v>0</v>
      </c>
    </row>
    <row r="45" spans="1:14" ht="25.5" customHeight="1">
      <c r="A45" s="57" t="s">
        <v>186</v>
      </c>
      <c r="B45" s="114" t="s">
        <v>214</v>
      </c>
      <c r="C45" s="118" t="s">
        <v>47</v>
      </c>
      <c r="D45" s="119">
        <v>29.3</v>
      </c>
      <c r="E45" s="4"/>
      <c r="F45" s="4"/>
      <c r="G45" s="4"/>
      <c r="H45" s="41">
        <f t="shared" si="36"/>
        <v>0</v>
      </c>
      <c r="I45" s="40">
        <f t="shared" si="37"/>
        <v>0</v>
      </c>
      <c r="J45" s="40">
        <f t="shared" si="38"/>
        <v>0</v>
      </c>
      <c r="K45" s="40">
        <f t="shared" si="39"/>
        <v>0</v>
      </c>
      <c r="L45" s="41">
        <f t="shared" si="40"/>
        <v>0</v>
      </c>
      <c r="M45" s="41">
        <f t="shared" si="41"/>
        <v>0</v>
      </c>
    </row>
    <row r="46" spans="1:14">
      <c r="A46" s="35" t="s">
        <v>23</v>
      </c>
      <c r="B46" s="149" t="s">
        <v>44</v>
      </c>
      <c r="C46" s="150"/>
      <c r="D46" s="150"/>
      <c r="E46" s="150"/>
      <c r="F46" s="150"/>
      <c r="G46" s="150"/>
      <c r="H46" s="150"/>
      <c r="I46" s="150"/>
      <c r="J46" s="151"/>
      <c r="K46" s="36"/>
      <c r="L46" s="37">
        <f>SUM(L47:L59)</f>
        <v>0</v>
      </c>
      <c r="M46" s="37">
        <f>SUM(M47:M59)</f>
        <v>0</v>
      </c>
      <c r="N46" s="34"/>
    </row>
    <row r="47" spans="1:14" ht="23">
      <c r="A47" s="57" t="s">
        <v>24</v>
      </c>
      <c r="B47" s="113" t="s">
        <v>215</v>
      </c>
      <c r="C47" s="116" t="s">
        <v>88</v>
      </c>
      <c r="D47" s="117">
        <v>1.68</v>
      </c>
      <c r="E47" s="7"/>
      <c r="F47" s="7"/>
      <c r="G47" s="7"/>
      <c r="H47" s="39">
        <f>SUM(E47:G47)</f>
        <v>0</v>
      </c>
      <c r="I47" s="54">
        <f>D47*E47</f>
        <v>0</v>
      </c>
      <c r="J47" s="54">
        <f>D47*F47</f>
        <v>0</v>
      </c>
      <c r="K47" s="54">
        <f>D47*G47</f>
        <v>0</v>
      </c>
      <c r="L47" s="39">
        <f>SUM(I47:K47)</f>
        <v>0</v>
      </c>
      <c r="M47" s="39">
        <f>ROUND((L47*$J$6)+L47,2)</f>
        <v>0</v>
      </c>
      <c r="N47" s="34"/>
    </row>
    <row r="48" spans="1:14" ht="23">
      <c r="A48" s="57" t="s">
        <v>75</v>
      </c>
      <c r="B48" s="114" t="s">
        <v>216</v>
      </c>
      <c r="C48" s="118" t="s">
        <v>88</v>
      </c>
      <c r="D48" s="119">
        <v>6.1000000000000005</v>
      </c>
      <c r="E48" s="7"/>
      <c r="F48" s="7"/>
      <c r="G48" s="7"/>
      <c r="H48" s="39">
        <f t="shared" ref="H48:H59" si="48">SUM(E48:G48)</f>
        <v>0</v>
      </c>
      <c r="I48" s="54">
        <f t="shared" ref="I48:I59" si="49">D48*E48</f>
        <v>0</v>
      </c>
      <c r="J48" s="54">
        <f t="shared" ref="J48:J59" si="50">D48*F48</f>
        <v>0</v>
      </c>
      <c r="K48" s="54">
        <f t="shared" ref="K48:K59" si="51">D48*G48</f>
        <v>0</v>
      </c>
      <c r="L48" s="39">
        <f t="shared" ref="L48:L59" si="52">SUM(I48:K48)</f>
        <v>0</v>
      </c>
      <c r="M48" s="39">
        <f t="shared" ref="M48:M59" si="53">ROUND((L48*$J$6)+L48,2)</f>
        <v>0</v>
      </c>
      <c r="N48" s="34"/>
    </row>
    <row r="49" spans="1:14" ht="80.5">
      <c r="A49" s="57" t="s">
        <v>76</v>
      </c>
      <c r="B49" s="114" t="s">
        <v>217</v>
      </c>
      <c r="C49" s="118" t="s">
        <v>222</v>
      </c>
      <c r="D49" s="119">
        <v>126</v>
      </c>
      <c r="E49" s="7"/>
      <c r="F49" s="7"/>
      <c r="G49" s="7"/>
      <c r="H49" s="39">
        <f t="shared" si="48"/>
        <v>0</v>
      </c>
      <c r="I49" s="54">
        <f t="shared" si="49"/>
        <v>0</v>
      </c>
      <c r="J49" s="54">
        <f t="shared" si="50"/>
        <v>0</v>
      </c>
      <c r="K49" s="54">
        <f t="shared" si="51"/>
        <v>0</v>
      </c>
      <c r="L49" s="39">
        <f t="shared" si="52"/>
        <v>0</v>
      </c>
      <c r="M49" s="39">
        <f t="shared" si="53"/>
        <v>0</v>
      </c>
      <c r="N49" s="34"/>
    </row>
    <row r="50" spans="1:14" ht="54" customHeight="1">
      <c r="A50" s="57" t="s">
        <v>77</v>
      </c>
      <c r="B50" s="114" t="s">
        <v>218</v>
      </c>
      <c r="C50" s="118" t="s">
        <v>88</v>
      </c>
      <c r="D50" s="119">
        <v>5.5</v>
      </c>
      <c r="E50" s="7"/>
      <c r="F50" s="7"/>
      <c r="G50" s="7"/>
      <c r="H50" s="39">
        <f t="shared" si="48"/>
        <v>0</v>
      </c>
      <c r="I50" s="54">
        <f t="shared" si="49"/>
        <v>0</v>
      </c>
      <c r="J50" s="54">
        <f t="shared" si="50"/>
        <v>0</v>
      </c>
      <c r="K50" s="54">
        <f t="shared" si="51"/>
        <v>0</v>
      </c>
      <c r="L50" s="39">
        <f t="shared" si="52"/>
        <v>0</v>
      </c>
      <c r="M50" s="39">
        <f t="shared" si="53"/>
        <v>0</v>
      </c>
      <c r="N50" s="34"/>
    </row>
    <row r="51" spans="1:14" ht="23">
      <c r="A51" s="57" t="s">
        <v>78</v>
      </c>
      <c r="B51" s="114" t="s">
        <v>219</v>
      </c>
      <c r="C51" s="118" t="s">
        <v>47</v>
      </c>
      <c r="D51" s="119">
        <f>3.9+1.5</f>
        <v>5.4</v>
      </c>
      <c r="E51" s="7"/>
      <c r="F51" s="7"/>
      <c r="G51" s="7"/>
      <c r="H51" s="39">
        <f t="shared" si="48"/>
        <v>0</v>
      </c>
      <c r="I51" s="54">
        <f t="shared" si="49"/>
        <v>0</v>
      </c>
      <c r="J51" s="54">
        <f t="shared" si="50"/>
        <v>0</v>
      </c>
      <c r="K51" s="54">
        <f t="shared" si="51"/>
        <v>0</v>
      </c>
      <c r="L51" s="39">
        <f t="shared" si="52"/>
        <v>0</v>
      </c>
      <c r="M51" s="39">
        <f t="shared" si="53"/>
        <v>0</v>
      </c>
      <c r="N51" s="34"/>
    </row>
    <row r="52" spans="1:14" ht="46">
      <c r="A52" s="57" t="s">
        <v>79</v>
      </c>
      <c r="B52" s="114" t="s">
        <v>220</v>
      </c>
      <c r="C52" s="118" t="s">
        <v>88</v>
      </c>
      <c r="D52" s="119">
        <v>1.2</v>
      </c>
      <c r="E52" s="7"/>
      <c r="F52" s="7"/>
      <c r="G52" s="7"/>
      <c r="H52" s="39">
        <f t="shared" si="48"/>
        <v>0</v>
      </c>
      <c r="I52" s="54">
        <f t="shared" si="49"/>
        <v>0</v>
      </c>
      <c r="J52" s="54">
        <f t="shared" si="50"/>
        <v>0</v>
      </c>
      <c r="K52" s="54">
        <f t="shared" si="51"/>
        <v>0</v>
      </c>
      <c r="L52" s="39">
        <f t="shared" si="52"/>
        <v>0</v>
      </c>
      <c r="M52" s="39">
        <f t="shared" si="53"/>
        <v>0</v>
      </c>
      <c r="N52" s="34"/>
    </row>
    <row r="53" spans="1:14" ht="23">
      <c r="A53" s="57" t="s">
        <v>80</v>
      </c>
      <c r="B53" s="115" t="s">
        <v>223</v>
      </c>
      <c r="C53" s="120" t="s">
        <v>93</v>
      </c>
      <c r="D53" s="121">
        <v>1</v>
      </c>
      <c r="E53" s="7"/>
      <c r="F53" s="7"/>
      <c r="G53" s="7"/>
      <c r="H53" s="39">
        <f t="shared" ref="H53:H55" si="54">SUM(E53:G53)</f>
        <v>0</v>
      </c>
      <c r="I53" s="54">
        <f t="shared" si="49"/>
        <v>0</v>
      </c>
      <c r="J53" s="54">
        <f t="shared" si="50"/>
        <v>0</v>
      </c>
      <c r="K53" s="54">
        <f t="shared" si="51"/>
        <v>0</v>
      </c>
      <c r="L53" s="39">
        <f t="shared" ref="L53:L55" si="55">SUM(I53:K53)</f>
        <v>0</v>
      </c>
      <c r="M53" s="39">
        <f t="shared" si="53"/>
        <v>0</v>
      </c>
      <c r="N53" s="34"/>
    </row>
    <row r="54" spans="1:14">
      <c r="A54" s="57" t="s">
        <v>132</v>
      </c>
      <c r="B54" s="115" t="s">
        <v>221</v>
      </c>
      <c r="C54" s="120" t="s">
        <v>88</v>
      </c>
      <c r="D54" s="121">
        <f>(0.8*2.1*2)+((2.1+2.1+0.8+0.8)*0.07)</f>
        <v>3.7660000000000005</v>
      </c>
      <c r="E54" s="7"/>
      <c r="F54" s="7"/>
      <c r="G54" s="7"/>
      <c r="H54" s="39">
        <f t="shared" si="54"/>
        <v>0</v>
      </c>
      <c r="I54" s="54">
        <f t="shared" si="49"/>
        <v>0</v>
      </c>
      <c r="J54" s="54">
        <f t="shared" si="50"/>
        <v>0</v>
      </c>
      <c r="K54" s="54">
        <f t="shared" si="51"/>
        <v>0</v>
      </c>
      <c r="L54" s="39">
        <f t="shared" si="55"/>
        <v>0</v>
      </c>
      <c r="M54" s="39">
        <f t="shared" si="53"/>
        <v>0</v>
      </c>
      <c r="N54" s="34"/>
    </row>
    <row r="55" spans="1:14">
      <c r="A55" s="57" t="s">
        <v>139</v>
      </c>
      <c r="B55" s="115" t="s">
        <v>224</v>
      </c>
      <c r="C55" s="120" t="s">
        <v>88</v>
      </c>
      <c r="D55" s="121">
        <f t="shared" ref="D55:D57" si="56">(0.8*2.1*2)+((2.1+2.1+0.8+0.8)*0.07)</f>
        <v>3.7660000000000005</v>
      </c>
      <c r="E55" s="7"/>
      <c r="F55" s="7"/>
      <c r="G55" s="7"/>
      <c r="H55" s="39">
        <f t="shared" si="54"/>
        <v>0</v>
      </c>
      <c r="I55" s="54">
        <f t="shared" si="49"/>
        <v>0</v>
      </c>
      <c r="J55" s="54">
        <f t="shared" si="50"/>
        <v>0</v>
      </c>
      <c r="K55" s="54">
        <f t="shared" si="51"/>
        <v>0</v>
      </c>
      <c r="L55" s="39">
        <f t="shared" si="55"/>
        <v>0</v>
      </c>
      <c r="M55" s="39">
        <f t="shared" si="53"/>
        <v>0</v>
      </c>
      <c r="N55" s="34"/>
    </row>
    <row r="56" spans="1:14" ht="23">
      <c r="A56" s="57" t="s">
        <v>140</v>
      </c>
      <c r="B56" s="115" t="s">
        <v>225</v>
      </c>
      <c r="C56" s="120" t="s">
        <v>88</v>
      </c>
      <c r="D56" s="121">
        <f t="shared" si="56"/>
        <v>3.7660000000000005</v>
      </c>
      <c r="E56" s="7"/>
      <c r="F56" s="7"/>
      <c r="G56" s="7"/>
      <c r="H56" s="39">
        <f t="shared" ref="H56:H57" si="57">SUM(E56:G56)</f>
        <v>0</v>
      </c>
      <c r="I56" s="54">
        <f t="shared" ref="I56:I57" si="58">D56*E56</f>
        <v>0</v>
      </c>
      <c r="J56" s="54">
        <f t="shared" ref="J56:J57" si="59">D56*F56</f>
        <v>0</v>
      </c>
      <c r="K56" s="54">
        <f t="shared" ref="K56:K57" si="60">D56*G56</f>
        <v>0</v>
      </c>
      <c r="L56" s="39">
        <f t="shared" ref="L56:L57" si="61">SUM(I56:K56)</f>
        <v>0</v>
      </c>
      <c r="M56" s="39">
        <f t="shared" ref="M56:M57" si="62">ROUND((L56*$J$6)+L56,2)</f>
        <v>0</v>
      </c>
      <c r="N56" s="34"/>
    </row>
    <row r="57" spans="1:14" ht="23">
      <c r="A57" s="57" t="s">
        <v>150</v>
      </c>
      <c r="B57" s="115" t="s">
        <v>226</v>
      </c>
      <c r="C57" s="120" t="s">
        <v>88</v>
      </c>
      <c r="D57" s="121">
        <f t="shared" si="56"/>
        <v>3.7660000000000005</v>
      </c>
      <c r="E57" s="7"/>
      <c r="F57" s="7"/>
      <c r="G57" s="7"/>
      <c r="H57" s="39">
        <f t="shared" si="57"/>
        <v>0</v>
      </c>
      <c r="I57" s="54">
        <f t="shared" si="58"/>
        <v>0</v>
      </c>
      <c r="J57" s="54">
        <f t="shared" si="59"/>
        <v>0</v>
      </c>
      <c r="K57" s="54">
        <f t="shared" si="60"/>
        <v>0</v>
      </c>
      <c r="L57" s="39">
        <f t="shared" si="61"/>
        <v>0</v>
      </c>
      <c r="M57" s="39">
        <f t="shared" si="62"/>
        <v>0</v>
      </c>
      <c r="N57" s="34"/>
    </row>
    <row r="58" spans="1:14" ht="34.5">
      <c r="A58" s="57" t="s">
        <v>151</v>
      </c>
      <c r="B58" s="114" t="s">
        <v>227</v>
      </c>
      <c r="C58" s="118" t="s">
        <v>93</v>
      </c>
      <c r="D58" s="119">
        <v>1</v>
      </c>
      <c r="E58" s="7"/>
      <c r="F58" s="7"/>
      <c r="G58" s="7"/>
      <c r="H58" s="39">
        <f t="shared" ref="H58" si="63">SUM(E58:G58)</f>
        <v>0</v>
      </c>
      <c r="I58" s="54">
        <f t="shared" ref="I58" si="64">D58*E58</f>
        <v>0</v>
      </c>
      <c r="J58" s="54">
        <f t="shared" ref="J58" si="65">D58*F58</f>
        <v>0</v>
      </c>
      <c r="K58" s="54">
        <f t="shared" ref="K58" si="66">D58*G58</f>
        <v>0</v>
      </c>
      <c r="L58" s="39">
        <f t="shared" ref="L58" si="67">SUM(I58:K58)</f>
        <v>0</v>
      </c>
      <c r="M58" s="39">
        <f t="shared" ref="M58" si="68">ROUND((L58*$J$6)+L58,2)</f>
        <v>0</v>
      </c>
      <c r="N58" s="34"/>
    </row>
    <row r="59" spans="1:14" ht="23">
      <c r="A59" s="57" t="s">
        <v>152</v>
      </c>
      <c r="B59" s="114" t="s">
        <v>228</v>
      </c>
      <c r="C59" s="118" t="s">
        <v>93</v>
      </c>
      <c r="D59" s="119">
        <v>1</v>
      </c>
      <c r="E59" s="7"/>
      <c r="F59" s="7"/>
      <c r="G59" s="7"/>
      <c r="H59" s="39">
        <f t="shared" si="48"/>
        <v>0</v>
      </c>
      <c r="I59" s="54">
        <f t="shared" si="49"/>
        <v>0</v>
      </c>
      <c r="J59" s="54">
        <f t="shared" si="50"/>
        <v>0</v>
      </c>
      <c r="K59" s="54">
        <f t="shared" si="51"/>
        <v>0</v>
      </c>
      <c r="L59" s="39">
        <f t="shared" si="52"/>
        <v>0</v>
      </c>
      <c r="M59" s="39">
        <f t="shared" si="53"/>
        <v>0</v>
      </c>
      <c r="N59" s="34"/>
    </row>
    <row r="60" spans="1:14">
      <c r="A60" s="35" t="s">
        <v>25</v>
      </c>
      <c r="B60" s="149" t="s">
        <v>48</v>
      </c>
      <c r="C60" s="150"/>
      <c r="D60" s="150"/>
      <c r="E60" s="150"/>
      <c r="F60" s="150"/>
      <c r="G60" s="150"/>
      <c r="H60" s="150"/>
      <c r="I60" s="150"/>
      <c r="J60" s="151"/>
      <c r="K60" s="36"/>
      <c r="L60" s="37">
        <f>L61+L69+L77+L86+L88</f>
        <v>0</v>
      </c>
      <c r="M60" s="37">
        <f>M61+M69+M77+M86+M88</f>
        <v>0</v>
      </c>
      <c r="N60" s="34"/>
    </row>
    <row r="61" spans="1:14">
      <c r="A61" s="58" t="s">
        <v>26</v>
      </c>
      <c r="B61" s="59" t="s">
        <v>96</v>
      </c>
      <c r="C61" s="60"/>
      <c r="D61" s="60"/>
      <c r="E61" s="60"/>
      <c r="F61" s="60"/>
      <c r="G61" s="60"/>
      <c r="H61" s="60"/>
      <c r="I61" s="60"/>
      <c r="J61" s="61"/>
      <c r="K61" s="62"/>
      <c r="L61" s="63">
        <f>SUM(L62:L68)</f>
        <v>0</v>
      </c>
      <c r="M61" s="63">
        <f>SUM(M62:M68)</f>
        <v>0</v>
      </c>
    </row>
    <row r="62" spans="1:14">
      <c r="A62" s="57" t="s">
        <v>81</v>
      </c>
      <c r="B62" s="113" t="s">
        <v>155</v>
      </c>
      <c r="C62" s="116" t="s">
        <v>93</v>
      </c>
      <c r="D62" s="117">
        <v>1</v>
      </c>
      <c r="E62" s="7"/>
      <c r="F62" s="7"/>
      <c r="G62" s="7"/>
      <c r="H62" s="39">
        <f>SUM(E62:G62)</f>
        <v>0</v>
      </c>
      <c r="I62" s="54">
        <f>D62*E62</f>
        <v>0</v>
      </c>
      <c r="J62" s="54">
        <f>D62*F62</f>
        <v>0</v>
      </c>
      <c r="K62" s="54">
        <f>D62*G62</f>
        <v>0</v>
      </c>
      <c r="L62" s="39">
        <f>SUM(I62:K62)</f>
        <v>0</v>
      </c>
      <c r="M62" s="39">
        <f>ROUND((L62*$J$6)+L62,2)</f>
        <v>0</v>
      </c>
      <c r="N62" s="34"/>
    </row>
    <row r="63" spans="1:14">
      <c r="A63" s="57" t="s">
        <v>82</v>
      </c>
      <c r="B63" s="114" t="s">
        <v>229</v>
      </c>
      <c r="C63" s="118" t="s">
        <v>93</v>
      </c>
      <c r="D63" s="119">
        <v>12</v>
      </c>
      <c r="E63" s="7"/>
      <c r="F63" s="7"/>
      <c r="G63" s="7"/>
      <c r="H63" s="39">
        <f t="shared" ref="H63:H68" si="69">SUM(E63:G63)</f>
        <v>0</v>
      </c>
      <c r="I63" s="54">
        <f t="shared" ref="I63:I68" si="70">D63*E63</f>
        <v>0</v>
      </c>
      <c r="J63" s="54">
        <f t="shared" ref="J63:J68" si="71">D63*F63</f>
        <v>0</v>
      </c>
      <c r="K63" s="54">
        <f t="shared" ref="K63:K68" si="72">D63*G63</f>
        <v>0</v>
      </c>
      <c r="L63" s="39">
        <f t="shared" ref="L63:L68" si="73">SUM(I63:K63)</f>
        <v>0</v>
      </c>
      <c r="M63" s="39">
        <f t="shared" ref="M63:M68" si="74">ROUND((L63*$J$6)+L63,2)</f>
        <v>0</v>
      </c>
      <c r="N63" s="34"/>
    </row>
    <row r="64" spans="1:14">
      <c r="A64" s="57" t="s">
        <v>187</v>
      </c>
      <c r="B64" s="114" t="s">
        <v>124</v>
      </c>
      <c r="C64" s="118" t="s">
        <v>93</v>
      </c>
      <c r="D64" s="119">
        <v>1</v>
      </c>
      <c r="E64" s="7"/>
      <c r="F64" s="7"/>
      <c r="G64" s="7"/>
      <c r="H64" s="39">
        <f t="shared" si="69"/>
        <v>0</v>
      </c>
      <c r="I64" s="54">
        <f t="shared" si="70"/>
        <v>0</v>
      </c>
      <c r="J64" s="54">
        <f t="shared" si="71"/>
        <v>0</v>
      </c>
      <c r="K64" s="54">
        <f t="shared" si="72"/>
        <v>0</v>
      </c>
      <c r="L64" s="39">
        <f t="shared" si="73"/>
        <v>0</v>
      </c>
      <c r="M64" s="39">
        <f t="shared" si="74"/>
        <v>0</v>
      </c>
      <c r="N64" s="34"/>
    </row>
    <row r="65" spans="1:14">
      <c r="A65" s="57" t="s">
        <v>188</v>
      </c>
      <c r="B65" s="114" t="s">
        <v>125</v>
      </c>
      <c r="C65" s="118" t="s">
        <v>93</v>
      </c>
      <c r="D65" s="119">
        <v>4</v>
      </c>
      <c r="E65" s="7"/>
      <c r="F65" s="7"/>
      <c r="G65" s="7"/>
      <c r="H65" s="39">
        <f t="shared" ref="H65:H66" si="75">SUM(E65:G65)</f>
        <v>0</v>
      </c>
      <c r="I65" s="54">
        <f t="shared" ref="I65:I66" si="76">D65*E65</f>
        <v>0</v>
      </c>
      <c r="J65" s="54">
        <f t="shared" ref="J65:J66" si="77">D65*F65</f>
        <v>0</v>
      </c>
      <c r="K65" s="54">
        <f t="shared" ref="K65:K66" si="78">D65*G65</f>
        <v>0</v>
      </c>
      <c r="L65" s="39">
        <f t="shared" ref="L65:L66" si="79">SUM(I65:K65)</f>
        <v>0</v>
      </c>
      <c r="M65" s="39">
        <f t="shared" ref="M65:M66" si="80">ROUND((L65*$J$6)+L65,2)</f>
        <v>0</v>
      </c>
      <c r="N65" s="34"/>
    </row>
    <row r="66" spans="1:14">
      <c r="A66" s="57" t="s">
        <v>189</v>
      </c>
      <c r="B66" s="114" t="s">
        <v>126</v>
      </c>
      <c r="C66" s="118" t="s">
        <v>93</v>
      </c>
      <c r="D66" s="119">
        <v>2</v>
      </c>
      <c r="E66" s="7"/>
      <c r="F66" s="7"/>
      <c r="G66" s="7"/>
      <c r="H66" s="39">
        <f t="shared" si="75"/>
        <v>0</v>
      </c>
      <c r="I66" s="54">
        <f t="shared" si="76"/>
        <v>0</v>
      </c>
      <c r="J66" s="54">
        <f t="shared" si="77"/>
        <v>0</v>
      </c>
      <c r="K66" s="54">
        <f t="shared" si="78"/>
        <v>0</v>
      </c>
      <c r="L66" s="39">
        <f t="shared" si="79"/>
        <v>0</v>
      </c>
      <c r="M66" s="39">
        <f t="shared" si="80"/>
        <v>0</v>
      </c>
      <c r="N66" s="34"/>
    </row>
    <row r="67" spans="1:14" ht="23">
      <c r="A67" s="57" t="s">
        <v>190</v>
      </c>
      <c r="B67" s="114" t="s">
        <v>230</v>
      </c>
      <c r="C67" s="118" t="s">
        <v>93</v>
      </c>
      <c r="D67" s="119">
        <v>1</v>
      </c>
      <c r="E67" s="7"/>
      <c r="F67" s="7"/>
      <c r="G67" s="7"/>
      <c r="H67" s="39">
        <f t="shared" si="69"/>
        <v>0</v>
      </c>
      <c r="I67" s="54">
        <f t="shared" si="70"/>
        <v>0</v>
      </c>
      <c r="J67" s="54">
        <f t="shared" si="71"/>
        <v>0</v>
      </c>
      <c r="K67" s="54">
        <f t="shared" si="72"/>
        <v>0</v>
      </c>
      <c r="L67" s="39">
        <f t="shared" si="73"/>
        <v>0</v>
      </c>
      <c r="M67" s="39">
        <f t="shared" si="74"/>
        <v>0</v>
      </c>
      <c r="N67" s="34"/>
    </row>
    <row r="68" spans="1:14" ht="23">
      <c r="A68" s="57" t="s">
        <v>191</v>
      </c>
      <c r="B68" s="115" t="s">
        <v>231</v>
      </c>
      <c r="C68" s="120" t="s">
        <v>93</v>
      </c>
      <c r="D68" s="121">
        <v>21</v>
      </c>
      <c r="E68" s="7"/>
      <c r="F68" s="7"/>
      <c r="G68" s="7"/>
      <c r="H68" s="39">
        <f t="shared" si="69"/>
        <v>0</v>
      </c>
      <c r="I68" s="54">
        <f t="shared" si="70"/>
        <v>0</v>
      </c>
      <c r="J68" s="54">
        <f t="shared" si="71"/>
        <v>0</v>
      </c>
      <c r="K68" s="54">
        <f t="shared" si="72"/>
        <v>0</v>
      </c>
      <c r="L68" s="39">
        <f t="shared" si="73"/>
        <v>0</v>
      </c>
      <c r="M68" s="39">
        <f t="shared" si="74"/>
        <v>0</v>
      </c>
      <c r="N68" s="34"/>
    </row>
    <row r="69" spans="1:14">
      <c r="A69" s="58" t="s">
        <v>83</v>
      </c>
      <c r="B69" s="59" t="s">
        <v>97</v>
      </c>
      <c r="C69" s="60"/>
      <c r="D69" s="60"/>
      <c r="E69" s="60"/>
      <c r="F69" s="60"/>
      <c r="G69" s="60"/>
      <c r="H69" s="60"/>
      <c r="I69" s="60"/>
      <c r="J69" s="61"/>
      <c r="K69" s="62"/>
      <c r="L69" s="63">
        <f>SUM(L70:L76)</f>
        <v>0</v>
      </c>
      <c r="M69" s="63">
        <f>SUM(M70:M76)</f>
        <v>0</v>
      </c>
    </row>
    <row r="70" spans="1:14" ht="23">
      <c r="A70" s="57" t="s">
        <v>84</v>
      </c>
      <c r="B70" s="113" t="s">
        <v>233</v>
      </c>
      <c r="C70" s="116" t="s">
        <v>47</v>
      </c>
      <c r="D70" s="117">
        <v>65</v>
      </c>
      <c r="E70" s="7"/>
      <c r="F70" s="7"/>
      <c r="G70" s="7"/>
      <c r="H70" s="39">
        <f>SUM(E70:G70)</f>
        <v>0</v>
      </c>
      <c r="I70" s="54">
        <f>D70*E70</f>
        <v>0</v>
      </c>
      <c r="J70" s="54">
        <f>D70*F70</f>
        <v>0</v>
      </c>
      <c r="K70" s="54">
        <f>D70*G70</f>
        <v>0</v>
      </c>
      <c r="L70" s="39">
        <f>SUM(I70:K70)</f>
        <v>0</v>
      </c>
      <c r="M70" s="39">
        <f>ROUND((L70*$J$6)+L70,2)</f>
        <v>0</v>
      </c>
      <c r="N70" s="34"/>
    </row>
    <row r="71" spans="1:14" ht="23">
      <c r="A71" s="57" t="s">
        <v>85</v>
      </c>
      <c r="B71" s="114" t="s">
        <v>156</v>
      </c>
      <c r="C71" s="118" t="s">
        <v>47</v>
      </c>
      <c r="D71" s="119">
        <v>42.1</v>
      </c>
      <c r="E71" s="7"/>
      <c r="F71" s="7"/>
      <c r="G71" s="7"/>
      <c r="H71" s="39">
        <f t="shared" ref="H71" si="81">SUM(E71:G71)</f>
        <v>0</v>
      </c>
      <c r="I71" s="54">
        <f t="shared" ref="I71" si="82">D71*E71</f>
        <v>0</v>
      </c>
      <c r="J71" s="54">
        <f t="shared" ref="J71" si="83">D71*F71</f>
        <v>0</v>
      </c>
      <c r="K71" s="54">
        <f t="shared" ref="K71" si="84">D71*G71</f>
        <v>0</v>
      </c>
      <c r="L71" s="39">
        <f t="shared" ref="L71" si="85">SUM(I71:K71)</f>
        <v>0</v>
      </c>
      <c r="M71" s="39">
        <f t="shared" ref="M71" si="86">ROUND((L71*$J$6)+L71,2)</f>
        <v>0</v>
      </c>
      <c r="N71" s="34"/>
    </row>
    <row r="72" spans="1:14" ht="23">
      <c r="A72" s="57" t="s">
        <v>86</v>
      </c>
      <c r="B72" s="114" t="s">
        <v>133</v>
      </c>
      <c r="C72" s="118" t="s">
        <v>47</v>
      </c>
      <c r="D72" s="119">
        <v>154.4</v>
      </c>
      <c r="E72" s="7"/>
      <c r="F72" s="7"/>
      <c r="G72" s="7"/>
      <c r="H72" s="39">
        <f t="shared" ref="H72:H76" si="87">SUM(E72:G72)</f>
        <v>0</v>
      </c>
      <c r="I72" s="54">
        <f t="shared" ref="I72:I76" si="88">D72*E72</f>
        <v>0</v>
      </c>
      <c r="J72" s="54">
        <f t="shared" ref="J72:J76" si="89">D72*F72</f>
        <v>0</v>
      </c>
      <c r="K72" s="54">
        <f t="shared" ref="K72:K76" si="90">D72*G72</f>
        <v>0</v>
      </c>
      <c r="L72" s="39">
        <f t="shared" ref="L72:L76" si="91">SUM(I72:K72)</f>
        <v>0</v>
      </c>
      <c r="M72" s="39">
        <f t="shared" ref="M72:M76" si="92">ROUND((L72*$J$6)+L72,2)</f>
        <v>0</v>
      </c>
      <c r="N72" s="34"/>
    </row>
    <row r="73" spans="1:14" ht="23">
      <c r="A73" s="57" t="s">
        <v>127</v>
      </c>
      <c r="B73" s="114" t="s">
        <v>134</v>
      </c>
      <c r="C73" s="118" t="s">
        <v>47</v>
      </c>
      <c r="D73" s="119">
        <v>38.4</v>
      </c>
      <c r="E73" s="7"/>
      <c r="F73" s="7"/>
      <c r="G73" s="7"/>
      <c r="H73" s="39">
        <f t="shared" ref="H73:H74" si="93">SUM(E73:G73)</f>
        <v>0</v>
      </c>
      <c r="I73" s="54">
        <f t="shared" ref="I73:I74" si="94">D73*E73</f>
        <v>0</v>
      </c>
      <c r="J73" s="54">
        <f t="shared" ref="J73:J74" si="95">D73*F73</f>
        <v>0</v>
      </c>
      <c r="K73" s="54">
        <f t="shared" ref="K73:K74" si="96">D73*G73</f>
        <v>0</v>
      </c>
      <c r="L73" s="39">
        <f t="shared" ref="L73:L74" si="97">SUM(I73:K73)</f>
        <v>0</v>
      </c>
      <c r="M73" s="39">
        <f t="shared" ref="M73:M74" si="98">ROUND((L73*$J$6)+L73,2)</f>
        <v>0</v>
      </c>
      <c r="N73" s="34"/>
    </row>
    <row r="74" spans="1:14" ht="34.5">
      <c r="A74" s="57" t="s">
        <v>128</v>
      </c>
      <c r="B74" s="114" t="s">
        <v>234</v>
      </c>
      <c r="C74" s="118" t="s">
        <v>93</v>
      </c>
      <c r="D74" s="119">
        <v>11</v>
      </c>
      <c r="E74" s="7"/>
      <c r="F74" s="7"/>
      <c r="G74" s="7"/>
      <c r="H74" s="39">
        <f t="shared" si="93"/>
        <v>0</v>
      </c>
      <c r="I74" s="54">
        <f t="shared" si="94"/>
        <v>0</v>
      </c>
      <c r="J74" s="54">
        <f t="shared" si="95"/>
        <v>0</v>
      </c>
      <c r="K74" s="54">
        <f t="shared" si="96"/>
        <v>0</v>
      </c>
      <c r="L74" s="39">
        <f t="shared" si="97"/>
        <v>0</v>
      </c>
      <c r="M74" s="39">
        <f t="shared" si="98"/>
        <v>0</v>
      </c>
      <c r="N74" s="34"/>
    </row>
    <row r="75" spans="1:14" ht="23">
      <c r="A75" s="57" t="s">
        <v>153</v>
      </c>
      <c r="B75" s="114" t="s">
        <v>235</v>
      </c>
      <c r="C75" s="118" t="s">
        <v>93</v>
      </c>
      <c r="D75" s="119">
        <v>68</v>
      </c>
      <c r="E75" s="7"/>
      <c r="F75" s="7"/>
      <c r="G75" s="7"/>
      <c r="H75" s="39">
        <f t="shared" si="87"/>
        <v>0</v>
      </c>
      <c r="I75" s="54">
        <f t="shared" si="88"/>
        <v>0</v>
      </c>
      <c r="J75" s="54">
        <f t="shared" si="89"/>
        <v>0</v>
      </c>
      <c r="K75" s="54">
        <f t="shared" si="90"/>
        <v>0</v>
      </c>
      <c r="L75" s="39">
        <f t="shared" si="91"/>
        <v>0</v>
      </c>
      <c r="M75" s="39">
        <f t="shared" si="92"/>
        <v>0</v>
      </c>
      <c r="N75" s="34"/>
    </row>
    <row r="76" spans="1:14">
      <c r="A76" s="57" t="s">
        <v>154</v>
      </c>
      <c r="B76" s="114" t="s">
        <v>232</v>
      </c>
      <c r="C76" s="118" t="s">
        <v>93</v>
      </c>
      <c r="D76" s="119">
        <v>68</v>
      </c>
      <c r="E76" s="7"/>
      <c r="F76" s="7"/>
      <c r="G76" s="7"/>
      <c r="H76" s="39">
        <f t="shared" si="87"/>
        <v>0</v>
      </c>
      <c r="I76" s="54">
        <f t="shared" si="88"/>
        <v>0</v>
      </c>
      <c r="J76" s="54">
        <f t="shared" si="89"/>
        <v>0</v>
      </c>
      <c r="K76" s="54">
        <f t="shared" si="90"/>
        <v>0</v>
      </c>
      <c r="L76" s="39">
        <f t="shared" si="91"/>
        <v>0</v>
      </c>
      <c r="M76" s="39">
        <f t="shared" si="92"/>
        <v>0</v>
      </c>
      <c r="N76" s="34"/>
    </row>
    <row r="77" spans="1:14">
      <c r="A77" s="58" t="s">
        <v>103</v>
      </c>
      <c r="B77" s="59" t="s">
        <v>98</v>
      </c>
      <c r="C77" s="60"/>
      <c r="D77" s="60"/>
      <c r="E77" s="60"/>
      <c r="F77" s="60"/>
      <c r="G77" s="60"/>
      <c r="H77" s="60"/>
      <c r="I77" s="60"/>
      <c r="J77" s="61"/>
      <c r="K77" s="62"/>
      <c r="L77" s="63">
        <f>SUM(L78:L85)</f>
        <v>0</v>
      </c>
      <c r="M77" s="63">
        <f>SUM(M78:M85)</f>
        <v>0</v>
      </c>
    </row>
    <row r="78" spans="1:14" ht="34.5">
      <c r="A78" s="57" t="s">
        <v>104</v>
      </c>
      <c r="B78" s="114" t="s">
        <v>238</v>
      </c>
      <c r="C78" s="118" t="s">
        <v>93</v>
      </c>
      <c r="D78" s="119">
        <v>1</v>
      </c>
      <c r="E78" s="7"/>
      <c r="F78" s="7"/>
      <c r="G78" s="7"/>
      <c r="H78" s="39">
        <f>SUM(E78:G78)</f>
        <v>0</v>
      </c>
      <c r="I78" s="54">
        <f>D78*E78</f>
        <v>0</v>
      </c>
      <c r="J78" s="54">
        <f>D78*F78</f>
        <v>0</v>
      </c>
      <c r="K78" s="54">
        <f>D78*G78</f>
        <v>0</v>
      </c>
      <c r="L78" s="39">
        <f>SUM(I78:K78)</f>
        <v>0</v>
      </c>
      <c r="M78" s="39">
        <f>ROUND((L78*$J$6)+L78,2)</f>
        <v>0</v>
      </c>
      <c r="N78" s="34"/>
    </row>
    <row r="79" spans="1:14" ht="23">
      <c r="A79" s="57" t="s">
        <v>105</v>
      </c>
      <c r="B79" s="114" t="s">
        <v>145</v>
      </c>
      <c r="C79" s="118" t="s">
        <v>93</v>
      </c>
      <c r="D79" s="119">
        <v>1</v>
      </c>
      <c r="E79" s="7"/>
      <c r="F79" s="7"/>
      <c r="G79" s="7"/>
      <c r="H79" s="39">
        <f t="shared" ref="H79:H82" si="99">SUM(E79:G79)</f>
        <v>0</v>
      </c>
      <c r="I79" s="54">
        <f t="shared" ref="I79:I82" si="100">D79*E79</f>
        <v>0</v>
      </c>
      <c r="J79" s="54">
        <f t="shared" ref="J79:J82" si="101">D79*F79</f>
        <v>0</v>
      </c>
      <c r="K79" s="54">
        <f t="shared" ref="K79:K82" si="102">D79*G79</f>
        <v>0</v>
      </c>
      <c r="L79" s="39">
        <f t="shared" ref="L79:L82" si="103">SUM(I79:K79)</f>
        <v>0</v>
      </c>
      <c r="M79" s="39">
        <f t="shared" ref="M79:M82" si="104">ROUND((L79*$J$6)+L79,2)</f>
        <v>0</v>
      </c>
      <c r="N79" s="34"/>
    </row>
    <row r="80" spans="1:14" ht="23">
      <c r="A80" s="57" t="s">
        <v>106</v>
      </c>
      <c r="B80" s="114" t="s">
        <v>146</v>
      </c>
      <c r="C80" s="118" t="s">
        <v>93</v>
      </c>
      <c r="D80" s="119">
        <v>3</v>
      </c>
      <c r="E80" s="7"/>
      <c r="F80" s="7"/>
      <c r="G80" s="7"/>
      <c r="H80" s="39">
        <f t="shared" si="99"/>
        <v>0</v>
      </c>
      <c r="I80" s="54">
        <f t="shared" si="100"/>
        <v>0</v>
      </c>
      <c r="J80" s="54">
        <f t="shared" si="101"/>
        <v>0</v>
      </c>
      <c r="K80" s="54">
        <f t="shared" si="102"/>
        <v>0</v>
      </c>
      <c r="L80" s="39">
        <f t="shared" si="103"/>
        <v>0</v>
      </c>
      <c r="M80" s="39">
        <f t="shared" si="104"/>
        <v>0</v>
      </c>
      <c r="N80" s="34"/>
    </row>
    <row r="81" spans="1:14" ht="23">
      <c r="A81" s="57" t="s">
        <v>107</v>
      </c>
      <c r="B81" s="114" t="s">
        <v>135</v>
      </c>
      <c r="C81" s="118" t="s">
        <v>93</v>
      </c>
      <c r="D81" s="119">
        <v>1</v>
      </c>
      <c r="E81" s="7"/>
      <c r="F81" s="7"/>
      <c r="G81" s="7"/>
      <c r="H81" s="39">
        <f t="shared" si="99"/>
        <v>0</v>
      </c>
      <c r="I81" s="54">
        <f t="shared" si="100"/>
        <v>0</v>
      </c>
      <c r="J81" s="54">
        <f t="shared" si="101"/>
        <v>0</v>
      </c>
      <c r="K81" s="54">
        <f t="shared" si="102"/>
        <v>0</v>
      </c>
      <c r="L81" s="39">
        <f t="shared" si="103"/>
        <v>0</v>
      </c>
      <c r="M81" s="39">
        <f t="shared" si="104"/>
        <v>0</v>
      </c>
      <c r="N81" s="34"/>
    </row>
    <row r="82" spans="1:14" ht="23">
      <c r="A82" s="57" t="s">
        <v>108</v>
      </c>
      <c r="B82" s="114" t="s">
        <v>239</v>
      </c>
      <c r="C82" s="118" t="s">
        <v>93</v>
      </c>
      <c r="D82" s="119">
        <v>1</v>
      </c>
      <c r="E82" s="7"/>
      <c r="F82" s="7"/>
      <c r="G82" s="7"/>
      <c r="H82" s="39">
        <f t="shared" si="99"/>
        <v>0</v>
      </c>
      <c r="I82" s="54">
        <f t="shared" si="100"/>
        <v>0</v>
      </c>
      <c r="J82" s="54">
        <f t="shared" si="101"/>
        <v>0</v>
      </c>
      <c r="K82" s="54">
        <f t="shared" si="102"/>
        <v>0</v>
      </c>
      <c r="L82" s="39">
        <f t="shared" si="103"/>
        <v>0</v>
      </c>
      <c r="M82" s="39">
        <f t="shared" si="104"/>
        <v>0</v>
      </c>
      <c r="N82" s="34"/>
    </row>
    <row r="83" spans="1:14" ht="23">
      <c r="A83" s="57" t="s">
        <v>109</v>
      </c>
      <c r="B83" s="114" t="s">
        <v>240</v>
      </c>
      <c r="C83" s="118" t="s">
        <v>93</v>
      </c>
      <c r="D83" s="119">
        <v>1</v>
      </c>
      <c r="E83" s="7"/>
      <c r="F83" s="7"/>
      <c r="G83" s="7"/>
      <c r="H83" s="39">
        <f t="shared" ref="H83:H85" si="105">SUM(E83:G83)</f>
        <v>0</v>
      </c>
      <c r="I83" s="54">
        <f t="shared" ref="I83:I85" si="106">D83*E83</f>
        <v>0</v>
      </c>
      <c r="J83" s="54">
        <f t="shared" ref="J83:J85" si="107">D83*F83</f>
        <v>0</v>
      </c>
      <c r="K83" s="54">
        <f t="shared" ref="K83:K85" si="108">D83*G83</f>
        <v>0</v>
      </c>
      <c r="L83" s="39">
        <f t="shared" ref="L83:L85" si="109">SUM(I83:K83)</f>
        <v>0</v>
      </c>
      <c r="M83" s="39">
        <f t="shared" ref="M83:M85" si="110">ROUND((L83*$J$6)+L83,2)</f>
        <v>0</v>
      </c>
      <c r="N83" s="34"/>
    </row>
    <row r="84" spans="1:14">
      <c r="A84" s="57" t="s">
        <v>110</v>
      </c>
      <c r="B84" s="114" t="s">
        <v>236</v>
      </c>
      <c r="C84" s="118" t="s">
        <v>93</v>
      </c>
      <c r="D84" s="119">
        <v>3</v>
      </c>
      <c r="E84" s="7"/>
      <c r="F84" s="7"/>
      <c r="G84" s="7"/>
      <c r="H84" s="39">
        <f t="shared" si="105"/>
        <v>0</v>
      </c>
      <c r="I84" s="54">
        <f t="shared" si="106"/>
        <v>0</v>
      </c>
      <c r="J84" s="54">
        <f t="shared" si="107"/>
        <v>0</v>
      </c>
      <c r="K84" s="54">
        <f t="shared" si="108"/>
        <v>0</v>
      </c>
      <c r="L84" s="39">
        <f t="shared" si="109"/>
        <v>0</v>
      </c>
      <c r="M84" s="39">
        <f t="shared" si="110"/>
        <v>0</v>
      </c>
      <c r="N84" s="34"/>
    </row>
    <row r="85" spans="1:14" ht="34.5">
      <c r="A85" s="57" t="s">
        <v>141</v>
      </c>
      <c r="B85" s="115" t="s">
        <v>237</v>
      </c>
      <c r="C85" s="120" t="s">
        <v>93</v>
      </c>
      <c r="D85" s="121">
        <v>1</v>
      </c>
      <c r="E85" s="7"/>
      <c r="F85" s="7"/>
      <c r="G85" s="7"/>
      <c r="H85" s="39">
        <f t="shared" si="105"/>
        <v>0</v>
      </c>
      <c r="I85" s="54">
        <f t="shared" si="106"/>
        <v>0</v>
      </c>
      <c r="J85" s="54">
        <f t="shared" si="107"/>
        <v>0</v>
      </c>
      <c r="K85" s="54">
        <f t="shared" si="108"/>
        <v>0</v>
      </c>
      <c r="L85" s="39">
        <f t="shared" si="109"/>
        <v>0</v>
      </c>
      <c r="M85" s="39">
        <f t="shared" si="110"/>
        <v>0</v>
      </c>
      <c r="N85" s="34"/>
    </row>
    <row r="86" spans="1:14">
      <c r="A86" s="58" t="s">
        <v>192</v>
      </c>
      <c r="B86" s="59" t="s">
        <v>99</v>
      </c>
      <c r="C86" s="60"/>
      <c r="D86" s="60"/>
      <c r="E86" s="60"/>
      <c r="F86" s="60"/>
      <c r="G86" s="60"/>
      <c r="H86" s="60"/>
      <c r="I86" s="60"/>
      <c r="J86" s="61"/>
      <c r="K86" s="62"/>
      <c r="L86" s="63">
        <f>SUM(L87:L87)</f>
        <v>0</v>
      </c>
      <c r="M86" s="63">
        <f>SUM(M87:M87)</f>
        <v>0</v>
      </c>
    </row>
    <row r="87" spans="1:14" ht="38.25" customHeight="1">
      <c r="A87" s="57" t="s">
        <v>193</v>
      </c>
      <c r="B87" s="122" t="s">
        <v>241</v>
      </c>
      <c r="C87" s="123" t="s">
        <v>93</v>
      </c>
      <c r="D87" s="124">
        <v>4</v>
      </c>
      <c r="E87" s="7"/>
      <c r="F87" s="7"/>
      <c r="G87" s="7"/>
      <c r="H87" s="39">
        <f>SUM(E87:G87)</f>
        <v>0</v>
      </c>
      <c r="I87" s="54">
        <f>D87*E87</f>
        <v>0</v>
      </c>
      <c r="J87" s="54">
        <f>D87*F87</f>
        <v>0</v>
      </c>
      <c r="K87" s="54">
        <f>D87*G87</f>
        <v>0</v>
      </c>
      <c r="L87" s="39">
        <f>SUM(I87:K87)</f>
        <v>0</v>
      </c>
      <c r="M87" s="39">
        <f>ROUND((L87*$J$6)+L87,2)</f>
        <v>0</v>
      </c>
      <c r="N87" s="34"/>
    </row>
    <row r="88" spans="1:14">
      <c r="A88" s="58" t="s">
        <v>194</v>
      </c>
      <c r="B88" s="59" t="s">
        <v>119</v>
      </c>
      <c r="C88" s="60"/>
      <c r="D88" s="60"/>
      <c r="E88" s="60"/>
      <c r="F88" s="60"/>
      <c r="G88" s="60"/>
      <c r="H88" s="60"/>
      <c r="I88" s="60"/>
      <c r="J88" s="61"/>
      <c r="K88" s="62"/>
      <c r="L88" s="63">
        <f>SUM(L89:L97)</f>
        <v>0</v>
      </c>
      <c r="M88" s="63">
        <f>SUM(M89:M97)</f>
        <v>0</v>
      </c>
    </row>
    <row r="89" spans="1:14" ht="23">
      <c r="A89" s="57" t="s">
        <v>195</v>
      </c>
      <c r="B89" s="113" t="s">
        <v>242</v>
      </c>
      <c r="C89" s="116" t="s">
        <v>93</v>
      </c>
      <c r="D89" s="117">
        <v>1</v>
      </c>
      <c r="E89" s="7"/>
      <c r="F89" s="7"/>
      <c r="G89" s="7"/>
      <c r="H89" s="39">
        <f>SUM(E89:G89)</f>
        <v>0</v>
      </c>
      <c r="I89" s="54">
        <f>D89*E89</f>
        <v>0</v>
      </c>
      <c r="J89" s="54">
        <f>D89*F89</f>
        <v>0</v>
      </c>
      <c r="K89" s="54">
        <f>D89*G89</f>
        <v>0</v>
      </c>
      <c r="L89" s="39">
        <f>SUM(I89:K89)</f>
        <v>0</v>
      </c>
      <c r="M89" s="39">
        <f>ROUND((L89*$J$6)+L89,2)</f>
        <v>0</v>
      </c>
      <c r="N89" s="34"/>
    </row>
    <row r="90" spans="1:14">
      <c r="A90" s="57" t="s">
        <v>196</v>
      </c>
      <c r="B90" s="114" t="s">
        <v>243</v>
      </c>
      <c r="C90" s="118" t="s">
        <v>93</v>
      </c>
      <c r="D90" s="119">
        <v>1</v>
      </c>
      <c r="E90" s="7"/>
      <c r="F90" s="7"/>
      <c r="G90" s="7"/>
      <c r="H90" s="39">
        <f t="shared" ref="H90:H93" si="111">SUM(E90:G90)</f>
        <v>0</v>
      </c>
      <c r="I90" s="54">
        <f t="shared" ref="I90:I97" si="112">D90*E90</f>
        <v>0</v>
      </c>
      <c r="J90" s="54">
        <f t="shared" ref="J90:J97" si="113">D90*F90</f>
        <v>0</v>
      </c>
      <c r="K90" s="54">
        <f t="shared" ref="K90:K97" si="114">D90*G90</f>
        <v>0</v>
      </c>
      <c r="L90" s="39">
        <f t="shared" ref="L90:L93" si="115">SUM(I90:K90)</f>
        <v>0</v>
      </c>
      <c r="M90" s="39">
        <f t="shared" ref="M90:M97" si="116">ROUND((L90*$J$6)+L90,2)</f>
        <v>0</v>
      </c>
      <c r="N90" s="34"/>
    </row>
    <row r="91" spans="1:14">
      <c r="A91" s="57" t="s">
        <v>197</v>
      </c>
      <c r="B91" s="114" t="s">
        <v>244</v>
      </c>
      <c r="C91" s="118" t="s">
        <v>93</v>
      </c>
      <c r="D91" s="119">
        <v>1</v>
      </c>
      <c r="E91" s="7"/>
      <c r="F91" s="7"/>
      <c r="G91" s="7"/>
      <c r="H91" s="39">
        <f t="shared" si="111"/>
        <v>0</v>
      </c>
      <c r="I91" s="54">
        <f t="shared" si="112"/>
        <v>0</v>
      </c>
      <c r="J91" s="54">
        <f t="shared" si="113"/>
        <v>0</v>
      </c>
      <c r="K91" s="54">
        <f t="shared" si="114"/>
        <v>0</v>
      </c>
      <c r="L91" s="39">
        <f t="shared" si="115"/>
        <v>0</v>
      </c>
      <c r="M91" s="39">
        <f t="shared" si="116"/>
        <v>0</v>
      </c>
      <c r="N91" s="34"/>
    </row>
    <row r="92" spans="1:14" ht="23">
      <c r="A92" s="57" t="s">
        <v>198</v>
      </c>
      <c r="B92" s="114" t="s">
        <v>233</v>
      </c>
      <c r="C92" s="118" t="s">
        <v>47</v>
      </c>
      <c r="D92" s="119">
        <v>15.5</v>
      </c>
      <c r="E92" s="7"/>
      <c r="F92" s="7"/>
      <c r="G92" s="7"/>
      <c r="H92" s="39">
        <f t="shared" si="111"/>
        <v>0</v>
      </c>
      <c r="I92" s="54">
        <f t="shared" si="112"/>
        <v>0</v>
      </c>
      <c r="J92" s="54">
        <f t="shared" si="113"/>
        <v>0</v>
      </c>
      <c r="K92" s="54">
        <f t="shared" si="114"/>
        <v>0</v>
      </c>
      <c r="L92" s="39">
        <f t="shared" si="115"/>
        <v>0</v>
      </c>
      <c r="M92" s="39">
        <f t="shared" si="116"/>
        <v>0</v>
      </c>
      <c r="N92" s="34"/>
    </row>
    <row r="93" spans="1:14" ht="23">
      <c r="A93" s="57" t="s">
        <v>199</v>
      </c>
      <c r="B93" s="114" t="s">
        <v>136</v>
      </c>
      <c r="C93" s="118" t="s">
        <v>47</v>
      </c>
      <c r="D93" s="119">
        <v>30</v>
      </c>
      <c r="E93" s="7"/>
      <c r="F93" s="7"/>
      <c r="G93" s="7"/>
      <c r="H93" s="39">
        <f t="shared" si="111"/>
        <v>0</v>
      </c>
      <c r="I93" s="54">
        <f t="shared" si="112"/>
        <v>0</v>
      </c>
      <c r="J93" s="54">
        <f t="shared" si="113"/>
        <v>0</v>
      </c>
      <c r="K93" s="54">
        <f t="shared" si="114"/>
        <v>0</v>
      </c>
      <c r="L93" s="39">
        <f t="shared" si="115"/>
        <v>0</v>
      </c>
      <c r="M93" s="39">
        <f t="shared" si="116"/>
        <v>0</v>
      </c>
      <c r="N93" s="34"/>
    </row>
    <row r="94" spans="1:14" ht="23">
      <c r="A94" s="57" t="s">
        <v>200</v>
      </c>
      <c r="B94" s="114" t="s">
        <v>247</v>
      </c>
      <c r="C94" s="118" t="s">
        <v>93</v>
      </c>
      <c r="D94" s="119">
        <v>1</v>
      </c>
      <c r="E94" s="7"/>
      <c r="F94" s="7"/>
      <c r="G94" s="7"/>
      <c r="H94" s="39">
        <f t="shared" ref="H94" si="117">SUM(E94:G94)</f>
        <v>0</v>
      </c>
      <c r="I94" s="54">
        <f t="shared" ref="I94" si="118">D94*E94</f>
        <v>0</v>
      </c>
      <c r="J94" s="54">
        <f t="shared" ref="J94" si="119">D94*F94</f>
        <v>0</v>
      </c>
      <c r="K94" s="54">
        <f t="shared" ref="K94" si="120">D94*G94</f>
        <v>0</v>
      </c>
      <c r="L94" s="39">
        <f t="shared" ref="L94" si="121">SUM(I94:K94)</f>
        <v>0</v>
      </c>
      <c r="M94" s="39">
        <f t="shared" ref="M94" si="122">ROUND((L94*$J$6)+L94,2)</f>
        <v>0</v>
      </c>
      <c r="N94" s="34"/>
    </row>
    <row r="95" spans="1:14" ht="34.5">
      <c r="A95" s="57" t="s">
        <v>201</v>
      </c>
      <c r="B95" s="114" t="s">
        <v>234</v>
      </c>
      <c r="C95" s="118" t="s">
        <v>93</v>
      </c>
      <c r="D95" s="119">
        <v>4</v>
      </c>
      <c r="E95" s="7"/>
      <c r="F95" s="7"/>
      <c r="G95" s="7"/>
      <c r="H95" s="39">
        <f t="shared" ref="H95:H97" si="123">SUM(E95:G95)</f>
        <v>0</v>
      </c>
      <c r="I95" s="54">
        <f t="shared" si="112"/>
        <v>0</v>
      </c>
      <c r="J95" s="54">
        <f t="shared" si="113"/>
        <v>0</v>
      </c>
      <c r="K95" s="54">
        <f t="shared" si="114"/>
        <v>0</v>
      </c>
      <c r="L95" s="39">
        <f t="shared" ref="L95:L97" si="124">SUM(I95:K95)</f>
        <v>0</v>
      </c>
      <c r="M95" s="39">
        <f t="shared" si="116"/>
        <v>0</v>
      </c>
      <c r="N95" s="34"/>
    </row>
    <row r="96" spans="1:14">
      <c r="A96" s="57" t="s">
        <v>202</v>
      </c>
      <c r="B96" s="114" t="s">
        <v>245</v>
      </c>
      <c r="C96" s="118" t="s">
        <v>93</v>
      </c>
      <c r="D96" s="119">
        <v>4</v>
      </c>
      <c r="E96" s="7"/>
      <c r="F96" s="7"/>
      <c r="G96" s="7"/>
      <c r="H96" s="39">
        <f t="shared" si="123"/>
        <v>0</v>
      </c>
      <c r="I96" s="54">
        <f t="shared" si="112"/>
        <v>0</v>
      </c>
      <c r="J96" s="54">
        <f t="shared" si="113"/>
        <v>0</v>
      </c>
      <c r="K96" s="54">
        <f t="shared" si="114"/>
        <v>0</v>
      </c>
      <c r="L96" s="39">
        <f t="shared" si="124"/>
        <v>0</v>
      </c>
      <c r="M96" s="39">
        <f t="shared" si="116"/>
        <v>0</v>
      </c>
      <c r="N96" s="34"/>
    </row>
    <row r="97" spans="1:71" ht="46">
      <c r="A97" s="57" t="s">
        <v>203</v>
      </c>
      <c r="B97" s="114" t="s">
        <v>246</v>
      </c>
      <c r="C97" s="118" t="s">
        <v>93</v>
      </c>
      <c r="D97" s="119">
        <v>1</v>
      </c>
      <c r="E97" s="7"/>
      <c r="F97" s="7"/>
      <c r="G97" s="7"/>
      <c r="H97" s="39">
        <f t="shared" si="123"/>
        <v>0</v>
      </c>
      <c r="I97" s="54">
        <f t="shared" si="112"/>
        <v>0</v>
      </c>
      <c r="J97" s="54">
        <f t="shared" si="113"/>
        <v>0</v>
      </c>
      <c r="K97" s="54">
        <f t="shared" si="114"/>
        <v>0</v>
      </c>
      <c r="L97" s="39">
        <f t="shared" si="124"/>
        <v>0</v>
      </c>
      <c r="M97" s="39">
        <f t="shared" si="116"/>
        <v>0</v>
      </c>
      <c r="N97" s="34"/>
    </row>
    <row r="98" spans="1:71">
      <c r="A98" s="35" t="s">
        <v>27</v>
      </c>
      <c r="B98" s="152" t="s">
        <v>204</v>
      </c>
      <c r="C98" s="153"/>
      <c r="D98" s="153"/>
      <c r="E98" s="153"/>
      <c r="F98" s="153"/>
      <c r="G98" s="153"/>
      <c r="H98" s="153"/>
      <c r="I98" s="153"/>
      <c r="J98" s="154"/>
      <c r="K98" s="36"/>
      <c r="L98" s="37">
        <f>SUM(L99:L106)</f>
        <v>0</v>
      </c>
      <c r="M98" s="37">
        <f>SUM(M99:M106)</f>
        <v>0</v>
      </c>
    </row>
    <row r="99" spans="1:71">
      <c r="A99" s="57" t="s">
        <v>28</v>
      </c>
      <c r="B99" s="113" t="s">
        <v>120</v>
      </c>
      <c r="C99" s="116" t="s">
        <v>93</v>
      </c>
      <c r="D99" s="117">
        <v>2</v>
      </c>
      <c r="E99" s="4"/>
      <c r="F99" s="4"/>
      <c r="G99" s="4"/>
      <c r="H99" s="65">
        <f>SUM(E99:G99)</f>
        <v>0</v>
      </c>
      <c r="I99" s="66">
        <f>D99*E99</f>
        <v>0</v>
      </c>
      <c r="J99" s="66">
        <f>D99*F99</f>
        <v>0</v>
      </c>
      <c r="K99" s="66">
        <f>D99*G99</f>
        <v>0</v>
      </c>
      <c r="L99" s="65">
        <f>SUM(I99:K99)</f>
        <v>0</v>
      </c>
      <c r="M99" s="65">
        <f>ROUND((L99*$J$6)+L99,2)</f>
        <v>0</v>
      </c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</row>
    <row r="100" spans="1:71" ht="23">
      <c r="A100" s="57" t="s">
        <v>29</v>
      </c>
      <c r="B100" s="114" t="s">
        <v>248</v>
      </c>
      <c r="C100" s="118" t="s">
        <v>93</v>
      </c>
      <c r="D100" s="119">
        <v>1</v>
      </c>
      <c r="E100" s="4"/>
      <c r="F100" s="4"/>
      <c r="G100" s="4"/>
      <c r="H100" s="65">
        <f t="shared" ref="H100" si="125">SUM(E100:G100)</f>
        <v>0</v>
      </c>
      <c r="I100" s="66">
        <f t="shared" ref="I100" si="126">D100*E100</f>
        <v>0</v>
      </c>
      <c r="J100" s="66">
        <f t="shared" ref="J100" si="127">D100*F100</f>
        <v>0</v>
      </c>
      <c r="K100" s="66">
        <f t="shared" ref="K100" si="128">D100*G100</f>
        <v>0</v>
      </c>
      <c r="L100" s="65">
        <f t="shared" ref="L100" si="129">SUM(I100:K100)</f>
        <v>0</v>
      </c>
      <c r="M100" s="65">
        <f t="shared" ref="M100" si="130">ROUND((L100*$J$6)+L100,2)</f>
        <v>0</v>
      </c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</row>
    <row r="101" spans="1:71" ht="23">
      <c r="A101" s="57" t="s">
        <v>45</v>
      </c>
      <c r="B101" s="114" t="s">
        <v>157</v>
      </c>
      <c r="C101" s="118" t="s">
        <v>93</v>
      </c>
      <c r="D101" s="119">
        <v>1</v>
      </c>
      <c r="E101" s="4"/>
      <c r="F101" s="4"/>
      <c r="G101" s="4"/>
      <c r="H101" s="65">
        <f t="shared" ref="H101:H106" si="131">SUM(E101:G101)</f>
        <v>0</v>
      </c>
      <c r="I101" s="66">
        <f t="shared" ref="I101:I106" si="132">D101*E101</f>
        <v>0</v>
      </c>
      <c r="J101" s="66">
        <f t="shared" ref="J101:J106" si="133">D101*F101</f>
        <v>0</v>
      </c>
      <c r="K101" s="66">
        <f t="shared" ref="K101:K106" si="134">D101*G101</f>
        <v>0</v>
      </c>
      <c r="L101" s="65">
        <f t="shared" ref="L101:L106" si="135">SUM(I101:K101)</f>
        <v>0</v>
      </c>
      <c r="M101" s="65">
        <f t="shared" ref="M101:M106" si="136">ROUND((L101*$J$6)+L101,2)</f>
        <v>0</v>
      </c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</row>
    <row r="102" spans="1:71" ht="34.5">
      <c r="A102" s="57" t="s">
        <v>46</v>
      </c>
      <c r="B102" s="115" t="s">
        <v>249</v>
      </c>
      <c r="C102" s="120" t="s">
        <v>93</v>
      </c>
      <c r="D102" s="121">
        <v>1</v>
      </c>
      <c r="E102" s="4"/>
      <c r="F102" s="4"/>
      <c r="G102" s="4"/>
      <c r="H102" s="65">
        <f t="shared" si="131"/>
        <v>0</v>
      </c>
      <c r="I102" s="66">
        <f t="shared" si="132"/>
        <v>0</v>
      </c>
      <c r="J102" s="66">
        <f t="shared" si="133"/>
        <v>0</v>
      </c>
      <c r="K102" s="66">
        <f t="shared" si="134"/>
        <v>0</v>
      </c>
      <c r="L102" s="65">
        <f t="shared" si="135"/>
        <v>0</v>
      </c>
      <c r="M102" s="65">
        <f t="shared" si="136"/>
        <v>0</v>
      </c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</row>
    <row r="103" spans="1:71" ht="23">
      <c r="A103" s="57" t="s">
        <v>118</v>
      </c>
      <c r="B103" s="114" t="s">
        <v>252</v>
      </c>
      <c r="C103" s="118" t="s">
        <v>93</v>
      </c>
      <c r="D103" s="119">
        <v>1</v>
      </c>
      <c r="E103" s="4"/>
      <c r="F103" s="4"/>
      <c r="G103" s="4"/>
      <c r="H103" s="65">
        <f t="shared" si="131"/>
        <v>0</v>
      </c>
      <c r="I103" s="66">
        <f t="shared" si="132"/>
        <v>0</v>
      </c>
      <c r="J103" s="66">
        <f t="shared" si="133"/>
        <v>0</v>
      </c>
      <c r="K103" s="66">
        <f t="shared" si="134"/>
        <v>0</v>
      </c>
      <c r="L103" s="65">
        <f t="shared" si="135"/>
        <v>0</v>
      </c>
      <c r="M103" s="65">
        <f t="shared" si="136"/>
        <v>0</v>
      </c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</row>
    <row r="104" spans="1:71" ht="23">
      <c r="A104" s="57" t="s">
        <v>205</v>
      </c>
      <c r="B104" s="115" t="s">
        <v>253</v>
      </c>
      <c r="C104" s="120" t="s">
        <v>93</v>
      </c>
      <c r="D104" s="121">
        <v>1</v>
      </c>
      <c r="E104" s="4"/>
      <c r="F104" s="4"/>
      <c r="G104" s="4"/>
      <c r="H104" s="65">
        <f t="shared" si="131"/>
        <v>0</v>
      </c>
      <c r="I104" s="66">
        <f t="shared" si="132"/>
        <v>0</v>
      </c>
      <c r="J104" s="66">
        <f t="shared" si="133"/>
        <v>0</v>
      </c>
      <c r="K104" s="66">
        <f t="shared" si="134"/>
        <v>0</v>
      </c>
      <c r="L104" s="65">
        <f t="shared" si="135"/>
        <v>0</v>
      </c>
      <c r="M104" s="65">
        <f t="shared" si="136"/>
        <v>0</v>
      </c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</row>
    <row r="105" spans="1:71">
      <c r="A105" s="57" t="s">
        <v>206</v>
      </c>
      <c r="B105" s="115" t="s">
        <v>250</v>
      </c>
      <c r="C105" s="120" t="s">
        <v>251</v>
      </c>
      <c r="D105" s="121">
        <v>3</v>
      </c>
      <c r="E105" s="4"/>
      <c r="F105" s="4"/>
      <c r="G105" s="4"/>
      <c r="H105" s="65">
        <f t="shared" si="131"/>
        <v>0</v>
      </c>
      <c r="I105" s="66">
        <f t="shared" si="132"/>
        <v>0</v>
      </c>
      <c r="J105" s="66">
        <f t="shared" si="133"/>
        <v>0</v>
      </c>
      <c r="K105" s="66">
        <f t="shared" si="134"/>
        <v>0</v>
      </c>
      <c r="L105" s="65">
        <f t="shared" si="135"/>
        <v>0</v>
      </c>
      <c r="M105" s="65">
        <f t="shared" si="136"/>
        <v>0</v>
      </c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</row>
    <row r="106" spans="1:71" ht="23">
      <c r="A106" s="57" t="s">
        <v>207</v>
      </c>
      <c r="B106" s="115" t="s">
        <v>254</v>
      </c>
      <c r="C106" s="120" t="s">
        <v>93</v>
      </c>
      <c r="D106" s="121">
        <v>1</v>
      </c>
      <c r="E106" s="4"/>
      <c r="F106" s="4"/>
      <c r="G106" s="4"/>
      <c r="H106" s="65">
        <f t="shared" si="131"/>
        <v>0</v>
      </c>
      <c r="I106" s="66">
        <f t="shared" si="132"/>
        <v>0</v>
      </c>
      <c r="J106" s="66">
        <f t="shared" si="133"/>
        <v>0</v>
      </c>
      <c r="K106" s="66">
        <f t="shared" si="134"/>
        <v>0</v>
      </c>
      <c r="L106" s="65">
        <f t="shared" si="135"/>
        <v>0</v>
      </c>
      <c r="M106" s="65">
        <f t="shared" si="136"/>
        <v>0</v>
      </c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</row>
    <row r="107" spans="1:71">
      <c r="A107" s="67">
        <v>7</v>
      </c>
      <c r="B107" s="64" t="s">
        <v>208</v>
      </c>
      <c r="C107" s="68"/>
      <c r="D107" s="69"/>
      <c r="E107" s="70"/>
      <c r="F107" s="70"/>
      <c r="G107" s="70"/>
      <c r="H107" s="70"/>
      <c r="I107" s="70"/>
      <c r="J107" s="70"/>
      <c r="K107" s="71"/>
      <c r="L107" s="72">
        <f>SUM(L108:L108)</f>
        <v>0</v>
      </c>
      <c r="M107" s="72">
        <f>SUM(M108:M108)</f>
        <v>0</v>
      </c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</row>
    <row r="108" spans="1:71" ht="23">
      <c r="A108" s="57" t="s">
        <v>41</v>
      </c>
      <c r="B108" s="122" t="s">
        <v>255</v>
      </c>
      <c r="C108" s="123" t="s">
        <v>93</v>
      </c>
      <c r="D108" s="124">
        <v>1</v>
      </c>
      <c r="E108" s="4"/>
      <c r="F108" s="4"/>
      <c r="G108" s="4"/>
      <c r="H108" s="41">
        <f>SUM(E108:G108)</f>
        <v>0</v>
      </c>
      <c r="I108" s="40">
        <f>D108*E108</f>
        <v>0</v>
      </c>
      <c r="J108" s="40">
        <f>D108*F108</f>
        <v>0</v>
      </c>
      <c r="K108" s="40">
        <f>D108*G108</f>
        <v>0</v>
      </c>
      <c r="L108" s="41">
        <f>SUM(I108:K108)</f>
        <v>0</v>
      </c>
      <c r="M108" s="41">
        <f>ROUND((L108*$J$6)+L108,2)</f>
        <v>0</v>
      </c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</row>
    <row r="109" spans="1:71">
      <c r="A109" s="67">
        <v>8</v>
      </c>
      <c r="B109" s="64" t="s">
        <v>100</v>
      </c>
      <c r="C109" s="68"/>
      <c r="D109" s="69"/>
      <c r="E109" s="70"/>
      <c r="F109" s="70"/>
      <c r="G109" s="70"/>
      <c r="H109" s="70"/>
      <c r="I109" s="70"/>
      <c r="J109" s="70"/>
      <c r="K109" s="71"/>
      <c r="L109" s="72">
        <f>SUM(L110:L110)</f>
        <v>0</v>
      </c>
      <c r="M109" s="72">
        <f>SUM(M110:M110)</f>
        <v>0</v>
      </c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</row>
    <row r="110" spans="1:71">
      <c r="A110" s="57" t="s">
        <v>42</v>
      </c>
      <c r="B110" s="114" t="s">
        <v>101</v>
      </c>
      <c r="C110" s="118" t="s">
        <v>88</v>
      </c>
      <c r="D110" s="119">
        <v>55.02</v>
      </c>
      <c r="E110" s="4"/>
      <c r="F110" s="4"/>
      <c r="G110" s="4"/>
      <c r="H110" s="41">
        <f>SUM(E110:G110)</f>
        <v>0</v>
      </c>
      <c r="I110" s="40">
        <f>D110*E110</f>
        <v>0</v>
      </c>
      <c r="J110" s="40">
        <f>D110*F110</f>
        <v>0</v>
      </c>
      <c r="K110" s="40">
        <f>D110*G110</f>
        <v>0</v>
      </c>
      <c r="L110" s="41">
        <f>SUM(I110:K110)</f>
        <v>0</v>
      </c>
      <c r="M110" s="41">
        <f>ROUND((L110*$J$6)+L110,2)</f>
        <v>0</v>
      </c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</row>
    <row r="111" spans="1:71">
      <c r="A111" s="67">
        <v>9</v>
      </c>
      <c r="B111" s="64" t="s">
        <v>102</v>
      </c>
      <c r="C111" s="68"/>
      <c r="D111" s="69"/>
      <c r="E111" s="70"/>
      <c r="F111" s="70"/>
      <c r="G111" s="70"/>
      <c r="H111" s="73"/>
      <c r="I111" s="74"/>
      <c r="J111" s="74"/>
      <c r="K111" s="75"/>
      <c r="L111" s="76">
        <f>SUM(L112:L113)</f>
        <v>0</v>
      </c>
      <c r="M111" s="76">
        <f>SUM(M112:M113)</f>
        <v>0</v>
      </c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</row>
    <row r="112" spans="1:71">
      <c r="A112" s="57" t="s">
        <v>43</v>
      </c>
      <c r="B112" s="113" t="s">
        <v>129</v>
      </c>
      <c r="C112" s="116" t="s">
        <v>88</v>
      </c>
      <c r="D112" s="117">
        <v>55.02</v>
      </c>
      <c r="E112" s="4"/>
      <c r="F112" s="4"/>
      <c r="G112" s="4"/>
      <c r="H112" s="41">
        <f>SUM(E112:G112)</f>
        <v>0</v>
      </c>
      <c r="I112" s="40">
        <f>D112*E112</f>
        <v>0</v>
      </c>
      <c r="J112" s="40">
        <f>D112*F112</f>
        <v>0</v>
      </c>
      <c r="K112" s="40">
        <f>D112*G112</f>
        <v>0</v>
      </c>
      <c r="L112" s="41">
        <f>SUM(I112:K112)</f>
        <v>0</v>
      </c>
      <c r="M112" s="41">
        <f>ROUND((L112*$J$6)+L112,2)</f>
        <v>0</v>
      </c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</row>
    <row r="113" spans="1:71">
      <c r="A113" s="57" t="s">
        <v>130</v>
      </c>
      <c r="B113" s="114" t="s">
        <v>131</v>
      </c>
      <c r="C113" s="118" t="s">
        <v>88</v>
      </c>
      <c r="D113" s="119">
        <v>55.02</v>
      </c>
      <c r="E113" s="4"/>
      <c r="F113" s="4"/>
      <c r="G113" s="4"/>
      <c r="H113" s="41">
        <f>SUM(E113:G113)</f>
        <v>0</v>
      </c>
      <c r="I113" s="40">
        <f>D113*E113</f>
        <v>0</v>
      </c>
      <c r="J113" s="40">
        <f>D113*F113</f>
        <v>0</v>
      </c>
      <c r="K113" s="40">
        <f>D113*G113</f>
        <v>0</v>
      </c>
      <c r="L113" s="41">
        <f>SUM(I113:K113)</f>
        <v>0</v>
      </c>
      <c r="M113" s="41">
        <f>ROUND((L113*$J$6)+L113,2)</f>
        <v>0</v>
      </c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</row>
    <row r="114" spans="1:71" s="11" customFormat="1">
      <c r="A114" s="141"/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3"/>
      <c r="M114" s="77">
        <f>M10+M14+M33+M46+M60+M98+M107+M109+M111</f>
        <v>0</v>
      </c>
    </row>
    <row r="115" spans="1:71" s="11" customFormat="1">
      <c r="A115" s="1"/>
      <c r="B115" s="78" t="s">
        <v>12</v>
      </c>
      <c r="C115" s="79"/>
      <c r="D115" s="31"/>
      <c r="E115" s="80"/>
      <c r="F115" s="80"/>
      <c r="G115" s="80"/>
      <c r="H115" s="32"/>
      <c r="I115" s="80"/>
      <c r="J115" s="80"/>
      <c r="K115" s="80"/>
      <c r="L115" s="32"/>
      <c r="M115" s="32"/>
    </row>
    <row r="116" spans="1:71" s="11" customFormat="1">
      <c r="A116" s="1"/>
      <c r="B116" s="78"/>
      <c r="C116" s="79"/>
      <c r="D116" s="31"/>
      <c r="E116" s="80"/>
      <c r="F116" s="80"/>
      <c r="G116" s="80"/>
      <c r="H116" s="32"/>
      <c r="I116" s="80"/>
      <c r="J116" s="80"/>
      <c r="K116" s="80"/>
      <c r="L116" s="32"/>
      <c r="M116" s="32"/>
    </row>
    <row r="117" spans="1:71" s="11" customFormat="1">
      <c r="A117" s="155" t="s">
        <v>114</v>
      </c>
      <c r="B117" s="155"/>
      <c r="C117" s="112"/>
      <c r="D117" s="155" t="s">
        <v>147</v>
      </c>
      <c r="E117" s="155"/>
      <c r="F117" s="155"/>
      <c r="G117" s="155"/>
      <c r="H117" s="80"/>
      <c r="I117" s="140" t="s">
        <v>158</v>
      </c>
      <c r="J117" s="140"/>
      <c r="K117" s="140"/>
      <c r="L117" s="140"/>
      <c r="M117" s="140"/>
    </row>
    <row r="118" spans="1:71" s="11" customFormat="1">
      <c r="A118" s="1"/>
      <c r="B118" s="78"/>
      <c r="C118" s="79"/>
      <c r="D118" s="156" t="s">
        <v>30</v>
      </c>
      <c r="E118" s="156"/>
      <c r="F118" s="156"/>
      <c r="G118" s="156"/>
      <c r="H118" s="80"/>
      <c r="I118" s="140" t="s">
        <v>113</v>
      </c>
      <c r="J118" s="140"/>
      <c r="K118" s="140"/>
      <c r="L118" s="140"/>
      <c r="M118" s="140"/>
    </row>
    <row r="119" spans="1:71" s="11" customFormat="1">
      <c r="A119" s="2"/>
      <c r="B119" s="81" t="s">
        <v>12</v>
      </c>
      <c r="C119" s="82"/>
      <c r="D119" s="83"/>
      <c r="E119" s="84"/>
      <c r="F119" s="84"/>
      <c r="G119" s="84"/>
      <c r="H119" s="85"/>
      <c r="I119" s="84"/>
      <c r="J119" s="84"/>
      <c r="K119" s="84"/>
      <c r="L119" s="85"/>
      <c r="M119" s="85"/>
    </row>
    <row r="120" spans="1:71" s="11" customFormat="1"/>
    <row r="121" spans="1:71" s="11" customFormat="1"/>
    <row r="122" spans="1:71" s="11" customFormat="1"/>
    <row r="123" spans="1:71" s="11" customFormat="1"/>
    <row r="124" spans="1:71" s="11" customFormat="1"/>
    <row r="125" spans="1:71" s="11" customFormat="1"/>
    <row r="126" spans="1:71" s="11" customFormat="1"/>
    <row r="127" spans="1:71" s="11" customFormat="1"/>
    <row r="128" spans="1:71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  <row r="359" s="11" customFormat="1"/>
    <row r="360" s="11" customFormat="1"/>
    <row r="361" s="11" customFormat="1"/>
    <row r="362" s="11" customFormat="1"/>
    <row r="363" s="11" customFormat="1"/>
    <row r="364" s="11" customFormat="1"/>
    <row r="365" s="11" customFormat="1"/>
    <row r="366" s="11" customFormat="1"/>
    <row r="367" s="11" customFormat="1"/>
    <row r="368" s="11" customFormat="1"/>
    <row r="369" s="11" customFormat="1"/>
    <row r="370" s="11" customFormat="1"/>
    <row r="371" s="11" customFormat="1"/>
    <row r="372" s="11" customFormat="1"/>
    <row r="373" s="11" customFormat="1"/>
    <row r="374" s="11" customFormat="1"/>
    <row r="375" s="11" customFormat="1"/>
    <row r="376" s="11" customFormat="1"/>
    <row r="377" s="11" customFormat="1"/>
    <row r="378" s="11" customFormat="1"/>
    <row r="379" s="11" customFormat="1"/>
    <row r="380" s="11" customFormat="1"/>
    <row r="381" s="11" customFormat="1"/>
    <row r="382" s="11" customFormat="1"/>
    <row r="383" s="11" customFormat="1"/>
    <row r="384" s="11" customFormat="1"/>
    <row r="385" s="11" customFormat="1"/>
    <row r="386" s="11" customFormat="1"/>
    <row r="387" s="11" customFormat="1"/>
    <row r="388" s="11" customFormat="1"/>
    <row r="389" s="11" customFormat="1"/>
    <row r="390" s="11" customFormat="1"/>
    <row r="391" s="11" customFormat="1"/>
    <row r="392" s="11" customFormat="1"/>
    <row r="393" s="11" customFormat="1"/>
    <row r="394" s="11" customFormat="1"/>
    <row r="395" s="11" customFormat="1"/>
    <row r="396" s="11" customFormat="1"/>
    <row r="397" s="11" customFormat="1"/>
    <row r="398" s="11" customFormat="1"/>
    <row r="399" s="11" customFormat="1"/>
    <row r="400" s="11" customFormat="1"/>
    <row r="401" s="11" customFormat="1"/>
    <row r="402" s="11" customFormat="1"/>
    <row r="403" s="11" customFormat="1"/>
    <row r="404" s="11" customFormat="1"/>
    <row r="405" s="11" customFormat="1"/>
    <row r="406" s="11" customFormat="1"/>
    <row r="407" s="11" customFormat="1"/>
    <row r="408" s="11" customFormat="1"/>
    <row r="409" s="11" customFormat="1"/>
    <row r="410" s="11" customFormat="1"/>
    <row r="411" s="11" customFormat="1"/>
    <row r="412" s="11" customFormat="1"/>
    <row r="413" s="11" customFormat="1"/>
    <row r="414" s="11" customFormat="1"/>
    <row r="415" s="11" customFormat="1"/>
    <row r="416" s="11" customFormat="1"/>
    <row r="417" s="11" customFormat="1"/>
    <row r="418" s="11" customFormat="1"/>
    <row r="419" s="11" customFormat="1"/>
    <row r="420" s="11" customFormat="1"/>
    <row r="421" s="11" customFormat="1"/>
    <row r="422" s="11" customFormat="1"/>
    <row r="423" s="11" customFormat="1"/>
    <row r="424" s="11" customFormat="1"/>
    <row r="425" s="11" customFormat="1"/>
    <row r="426" s="11" customFormat="1"/>
    <row r="427" s="11" customFormat="1"/>
    <row r="428" s="11" customFormat="1"/>
    <row r="429" s="11" customFormat="1"/>
    <row r="430" s="11" customFormat="1"/>
    <row r="431" s="11" customFormat="1"/>
    <row r="432" s="11" customFormat="1"/>
    <row r="433" s="11" customFormat="1"/>
    <row r="434" s="11" customFormat="1"/>
    <row r="435" s="11" customFormat="1"/>
    <row r="436" s="11" customFormat="1"/>
    <row r="437" s="11" customFormat="1"/>
    <row r="438" s="11" customFormat="1"/>
    <row r="439" s="11" customFormat="1"/>
    <row r="440" s="11" customFormat="1"/>
    <row r="441" s="11" customFormat="1"/>
    <row r="442" s="11" customFormat="1"/>
    <row r="443" s="11" customFormat="1"/>
    <row r="444" s="11" customFormat="1"/>
    <row r="445" s="11" customFormat="1"/>
    <row r="446" s="11" customFormat="1"/>
    <row r="447" s="11" customFormat="1"/>
    <row r="448" s="11" customFormat="1"/>
    <row r="449" s="11" customFormat="1"/>
    <row r="450" s="11" customFormat="1"/>
    <row r="451" s="11" customFormat="1"/>
    <row r="452" s="11" customFormat="1"/>
    <row r="453" s="11" customFormat="1"/>
    <row r="454" s="11" customFormat="1"/>
    <row r="455" s="11" customFormat="1"/>
    <row r="456" s="11" customFormat="1"/>
    <row r="457" s="11" customFormat="1"/>
    <row r="458" s="11" customFormat="1"/>
    <row r="459" s="11" customFormat="1"/>
    <row r="460" s="11" customFormat="1"/>
    <row r="461" s="11" customFormat="1"/>
    <row r="462" s="11" customFormat="1"/>
    <row r="463" s="11" customFormat="1"/>
    <row r="464" s="11" customFormat="1"/>
    <row r="465" s="11" customFormat="1"/>
    <row r="466" s="11" customFormat="1"/>
    <row r="467" s="11" customFormat="1"/>
    <row r="468" s="11" customFormat="1"/>
    <row r="469" s="11" customFormat="1"/>
    <row r="470" s="11" customFormat="1"/>
    <row r="471" s="11" customFormat="1"/>
    <row r="472" s="11" customFormat="1"/>
    <row r="473" s="11" customFormat="1"/>
    <row r="474" s="11" customFormat="1"/>
    <row r="475" s="11" customFormat="1"/>
    <row r="476" s="11" customFormat="1"/>
    <row r="477" s="11" customFormat="1"/>
    <row r="478" s="11" customFormat="1"/>
    <row r="479" s="11" customFormat="1"/>
    <row r="480" s="11" customFormat="1"/>
    <row r="481" s="11" customFormat="1"/>
    <row r="482" s="11" customFormat="1"/>
    <row r="483" s="11" customFormat="1"/>
    <row r="484" s="11" customFormat="1"/>
    <row r="485" s="11" customFormat="1"/>
    <row r="486" s="11" customFormat="1"/>
    <row r="487" s="11" customFormat="1"/>
    <row r="488" s="11" customFormat="1"/>
    <row r="489" s="11" customFormat="1"/>
    <row r="490" s="11" customFormat="1"/>
    <row r="491" s="11" customFormat="1"/>
    <row r="492" s="11" customFormat="1"/>
    <row r="493" s="11" customFormat="1"/>
    <row r="494" s="11" customFormat="1"/>
    <row r="495" s="11" customFormat="1"/>
    <row r="496" s="11" customFormat="1"/>
    <row r="497" s="11" customFormat="1"/>
    <row r="498" s="11" customFormat="1"/>
    <row r="499" s="11" customFormat="1"/>
    <row r="500" s="11" customFormat="1"/>
    <row r="501" s="11" customFormat="1"/>
    <row r="502" s="11" customFormat="1"/>
    <row r="503" s="11" customFormat="1"/>
    <row r="504" s="11" customFormat="1"/>
    <row r="505" s="11" customFormat="1"/>
    <row r="506" s="11" customFormat="1"/>
    <row r="507" s="11" customFormat="1"/>
    <row r="508" s="11" customFormat="1"/>
    <row r="509" s="11" customFormat="1"/>
    <row r="510" s="11" customFormat="1"/>
    <row r="511" s="11" customFormat="1"/>
    <row r="512" s="11" customFormat="1"/>
    <row r="513" s="11" customFormat="1"/>
    <row r="514" s="11" customFormat="1"/>
    <row r="515" s="11" customFormat="1"/>
    <row r="516" s="11" customFormat="1"/>
    <row r="517" s="11" customFormat="1"/>
    <row r="518" s="11" customFormat="1"/>
    <row r="519" s="11" customFormat="1"/>
    <row r="520" s="11" customFormat="1"/>
    <row r="521" s="11" customFormat="1"/>
    <row r="522" s="11" customFormat="1"/>
    <row r="523" s="11" customFormat="1"/>
    <row r="524" s="11" customFormat="1"/>
    <row r="525" s="11" customFormat="1"/>
    <row r="526" s="11" customFormat="1"/>
    <row r="527" s="11" customFormat="1"/>
    <row r="528" s="11" customFormat="1"/>
    <row r="529" s="11" customFormat="1"/>
    <row r="530" s="11" customFormat="1"/>
    <row r="531" s="11" customFormat="1"/>
    <row r="532" s="11" customFormat="1"/>
    <row r="533" s="11" customFormat="1"/>
    <row r="534" s="11" customFormat="1"/>
    <row r="535" s="11" customFormat="1"/>
    <row r="536" s="11" customFormat="1"/>
    <row r="537" s="11" customFormat="1"/>
    <row r="538" s="11" customFormat="1"/>
    <row r="539" s="11" customFormat="1"/>
    <row r="540" s="11" customFormat="1"/>
    <row r="541" s="11" customFormat="1"/>
    <row r="542" s="11" customFormat="1"/>
    <row r="543" s="11" customFormat="1"/>
    <row r="544" s="11" customFormat="1"/>
    <row r="545" s="11" customFormat="1"/>
    <row r="546" s="11" customFormat="1"/>
    <row r="547" s="11" customFormat="1"/>
    <row r="548" s="11" customFormat="1"/>
    <row r="549" s="11" customFormat="1"/>
    <row r="550" s="11" customFormat="1"/>
    <row r="551" s="11" customFormat="1"/>
    <row r="552" s="11" customFormat="1"/>
    <row r="553" s="11" customFormat="1"/>
    <row r="554" s="11" customFormat="1"/>
    <row r="555" s="11" customFormat="1"/>
    <row r="556" s="11" customFormat="1"/>
    <row r="557" s="11" customFormat="1"/>
    <row r="558" s="11" customFormat="1"/>
    <row r="559" s="11" customFormat="1"/>
    <row r="560" s="11" customFormat="1"/>
    <row r="561" s="11" customFormat="1"/>
    <row r="562" s="11" customFormat="1"/>
    <row r="563" s="11" customFormat="1"/>
    <row r="564" s="11" customFormat="1"/>
    <row r="565" s="11" customFormat="1"/>
    <row r="566" s="11" customFormat="1"/>
    <row r="567" s="11" customFormat="1"/>
    <row r="568" s="11" customFormat="1"/>
    <row r="569" s="11" customFormat="1"/>
    <row r="570" s="11" customFormat="1"/>
    <row r="571" s="11" customFormat="1"/>
    <row r="572" s="11" customFormat="1"/>
    <row r="573" s="11" customFormat="1"/>
    <row r="574" s="11" customFormat="1"/>
    <row r="575" s="11" customFormat="1"/>
    <row r="576" s="11" customFormat="1"/>
    <row r="577" s="11" customFormat="1"/>
    <row r="578" s="11" customFormat="1"/>
    <row r="579" s="11" customFormat="1"/>
    <row r="580" s="11" customFormat="1"/>
    <row r="581" s="11" customFormat="1"/>
    <row r="582" s="11" customFormat="1"/>
    <row r="583" s="11" customFormat="1"/>
    <row r="584" s="11" customFormat="1"/>
    <row r="585" s="11" customFormat="1"/>
    <row r="586" s="11" customFormat="1"/>
    <row r="587" s="11" customFormat="1"/>
    <row r="588" s="11" customFormat="1"/>
    <row r="589" s="11" customFormat="1"/>
    <row r="590" s="11" customFormat="1"/>
    <row r="591" s="11" customFormat="1"/>
    <row r="592" s="11" customFormat="1"/>
    <row r="593" s="11" customFormat="1"/>
    <row r="594" s="11" customFormat="1"/>
    <row r="595" s="11" customFormat="1"/>
    <row r="596" s="11" customFormat="1"/>
    <row r="597" s="11" customFormat="1"/>
    <row r="598" s="11" customFormat="1"/>
    <row r="599" s="11" customFormat="1"/>
    <row r="600" s="11" customFormat="1"/>
    <row r="601" s="11" customFormat="1"/>
    <row r="602" s="11" customFormat="1"/>
    <row r="603" s="11" customFormat="1"/>
    <row r="604" s="11" customFormat="1"/>
    <row r="605" s="11" customFormat="1"/>
    <row r="606" s="11" customFormat="1"/>
    <row r="607" s="11" customFormat="1"/>
    <row r="608" s="11" customFormat="1"/>
    <row r="609" s="11" customFormat="1"/>
    <row r="610" s="11" customFormat="1"/>
    <row r="611" s="11" customFormat="1"/>
    <row r="612" s="11" customFormat="1"/>
    <row r="613" s="11" customFormat="1"/>
    <row r="614" s="11" customFormat="1"/>
    <row r="615" s="11" customFormat="1"/>
    <row r="616" s="11" customFormat="1"/>
    <row r="617" s="11" customFormat="1"/>
    <row r="618" s="11" customFormat="1"/>
    <row r="619" s="11" customFormat="1"/>
    <row r="620" s="11" customFormat="1"/>
    <row r="621" s="11" customFormat="1"/>
    <row r="622" s="11" customFormat="1"/>
    <row r="623" s="11" customFormat="1"/>
    <row r="624" s="11" customFormat="1"/>
    <row r="625" spans="1:71" s="11" customFormat="1"/>
    <row r="626" spans="1:71" s="11" customFormat="1"/>
    <row r="627" spans="1:71" s="11" customFormat="1"/>
    <row r="628" spans="1:71" s="11" customFormat="1"/>
    <row r="629" spans="1:71" s="11" customFormat="1"/>
    <row r="630" spans="1:71" s="11" customFormat="1"/>
    <row r="631" spans="1:71" s="11" customFormat="1"/>
    <row r="632" spans="1:71" s="11" customFormat="1"/>
    <row r="633" spans="1:71" s="11" customFormat="1"/>
    <row r="634" spans="1:71" s="11" customFormat="1"/>
    <row r="635" spans="1:71" s="11" customFormat="1"/>
    <row r="636" spans="1:71" s="11" customFormat="1"/>
    <row r="637" spans="1:71" s="11" customFormat="1"/>
    <row r="638" spans="1:71" s="11" customFormat="1"/>
    <row r="639" spans="1:7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</row>
    <row r="640" spans="1:7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</row>
    <row r="641" spans="1:7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</row>
    <row r="642" spans="1:7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</row>
    <row r="643" spans="1:7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</row>
    <row r="644" spans="1:7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</row>
    <row r="645" spans="1:7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</row>
    <row r="646" spans="1:7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</row>
    <row r="647" spans="1:7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</row>
    <row r="648" spans="1:7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</row>
    <row r="649" spans="1:7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</row>
    <row r="650" spans="1:7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</row>
    <row r="651" spans="1:7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</row>
    <row r="652" spans="1:7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</row>
    <row r="653" spans="1:7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</row>
    <row r="654" spans="1:7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</row>
    <row r="655" spans="1:7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</row>
    <row r="656" spans="1:7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</row>
  </sheetData>
  <sheetProtection algorithmName="SHA-512" hashValue="tEhiOJCGAxDAV5UqdW/TYCkFZVTof2x/pK+GUQou23regbAwqz9spOj/oN2oVKvJYae1F9sqz8hxV3USqqC2ZA==" saltValue="aoAmzO2fojH/Yj53Bn5oAQ==" spinCount="100000" sheet="1" objects="1" scenarios="1"/>
  <mergeCells count="22">
    <mergeCell ref="I118:M118"/>
    <mergeCell ref="A114:L114"/>
    <mergeCell ref="B10:J10"/>
    <mergeCell ref="B33:J33"/>
    <mergeCell ref="B46:J46"/>
    <mergeCell ref="B60:J60"/>
    <mergeCell ref="B98:J98"/>
    <mergeCell ref="I117:M117"/>
    <mergeCell ref="A117:B117"/>
    <mergeCell ref="D117:G117"/>
    <mergeCell ref="D118:G118"/>
    <mergeCell ref="A1:M1"/>
    <mergeCell ref="A4:M4"/>
    <mergeCell ref="A5:M5"/>
    <mergeCell ref="E6:H6"/>
    <mergeCell ref="A8:A9"/>
    <mergeCell ref="B8:B9"/>
    <mergeCell ref="C8:C9"/>
    <mergeCell ref="D8:D9"/>
    <mergeCell ref="E8:M8"/>
    <mergeCell ref="A2:M2"/>
    <mergeCell ref="A3:M3"/>
  </mergeCells>
  <phoneticPr fontId="62" type="noConversion"/>
  <conditionalFormatting sqref="B34:D45">
    <cfRule type="expression" dxfId="21" priority="23">
      <formula>$A34="Subnível 1"</formula>
    </cfRule>
    <cfRule type="expression" dxfId="20" priority="24">
      <formula>$A34="Nível"</formula>
    </cfRule>
  </conditionalFormatting>
  <conditionalFormatting sqref="B47:D59">
    <cfRule type="expression" dxfId="19" priority="21">
      <formula>$A47="Subnível 1"</formula>
    </cfRule>
    <cfRule type="expression" dxfId="18" priority="22">
      <formula>$A47="Nível"</formula>
    </cfRule>
  </conditionalFormatting>
  <conditionalFormatting sqref="B62:D68">
    <cfRule type="expression" dxfId="17" priority="19">
      <formula>$A62="Subnível 1"</formula>
    </cfRule>
    <cfRule type="expression" dxfId="16" priority="20">
      <formula>$A62="Nível"</formula>
    </cfRule>
  </conditionalFormatting>
  <conditionalFormatting sqref="B70:D76">
    <cfRule type="expression" dxfId="15" priority="17">
      <formula>$A70="Subnível 1"</formula>
    </cfRule>
    <cfRule type="expression" dxfId="14" priority="18">
      <formula>$A70="Nível"</formula>
    </cfRule>
  </conditionalFormatting>
  <conditionalFormatting sqref="B78:D85">
    <cfRule type="expression" dxfId="13" priority="15">
      <formula>$A78="Subnível 1"</formula>
    </cfRule>
    <cfRule type="expression" dxfId="12" priority="16">
      <formula>$A78="Nível"</formula>
    </cfRule>
  </conditionalFormatting>
  <conditionalFormatting sqref="B87:D87">
    <cfRule type="expression" dxfId="11" priority="13">
      <formula>$A87="Subnível 1"</formula>
    </cfRule>
    <cfRule type="expression" dxfId="10" priority="14">
      <formula>$A87="Nível"</formula>
    </cfRule>
  </conditionalFormatting>
  <conditionalFormatting sqref="B89:D97">
    <cfRule type="expression" dxfId="9" priority="11">
      <formula>$A89="Subnível 1"</formula>
    </cfRule>
    <cfRule type="expression" dxfId="8" priority="12">
      <formula>$A89="Nível"</formula>
    </cfRule>
  </conditionalFormatting>
  <conditionalFormatting sqref="B99:D106">
    <cfRule type="expression" dxfId="7" priority="9">
      <formula>$A99="Subnível 1"</formula>
    </cfRule>
    <cfRule type="expression" dxfId="6" priority="10">
      <formula>$A99="Nível"</formula>
    </cfRule>
  </conditionalFormatting>
  <conditionalFormatting sqref="B108:D108">
    <cfRule type="expression" dxfId="5" priority="7">
      <formula>$A108="Subnível 1"</formula>
    </cfRule>
    <cfRule type="expression" dxfId="4" priority="8">
      <formula>$A108="Nível"</formula>
    </cfRule>
  </conditionalFormatting>
  <conditionalFormatting sqref="B110:D110">
    <cfRule type="expression" dxfId="3" priority="5">
      <formula>$A110="Subnível 1"</formula>
    </cfRule>
    <cfRule type="expression" dxfId="2" priority="6">
      <formula>$A110="Nível"</formula>
    </cfRule>
  </conditionalFormatting>
  <conditionalFormatting sqref="B112:D113">
    <cfRule type="expression" dxfId="1" priority="3">
      <formula>$A112="Subnível 1"</formula>
    </cfRule>
    <cfRule type="expression" dxfId="0" priority="4">
      <formula>$A112="Nível"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55"/>
  <sheetViews>
    <sheetView zoomScale="80" zoomScaleNormal="80" workbookViewId="0">
      <selection activeCell="E12" sqref="E12"/>
    </sheetView>
  </sheetViews>
  <sheetFormatPr defaultRowHeight="14.5"/>
  <cols>
    <col min="1" max="1" width="6.26953125" bestFit="1" customWidth="1"/>
    <col min="2" max="2" width="39.26953125" bestFit="1" customWidth="1"/>
    <col min="3" max="3" width="25.7265625" bestFit="1" customWidth="1"/>
    <col min="4" max="4" width="13.453125" bestFit="1" customWidth="1"/>
    <col min="5" max="5" width="17" bestFit="1" customWidth="1"/>
    <col min="6" max="6" width="13.453125" bestFit="1" customWidth="1"/>
    <col min="7" max="7" width="17" bestFit="1" customWidth="1"/>
    <col min="8" max="55" width="9.1796875" style="11"/>
  </cols>
  <sheetData>
    <row r="1" spans="1:7">
      <c r="A1" s="157" t="s">
        <v>32</v>
      </c>
      <c r="B1" s="157"/>
      <c r="C1" s="157"/>
      <c r="D1" s="157"/>
      <c r="E1" s="157"/>
      <c r="F1" s="157"/>
      <c r="G1" s="157"/>
    </row>
    <row r="2" spans="1:7">
      <c r="A2" s="158"/>
      <c r="B2" s="158"/>
      <c r="C2" s="158"/>
      <c r="D2" s="158"/>
      <c r="E2" s="158"/>
      <c r="F2" s="158"/>
      <c r="G2" s="158"/>
    </row>
    <row r="3" spans="1:7">
      <c r="A3" s="172" t="str">
        <f>Orçamento!A2</f>
        <v xml:space="preserve">Local: Inspetoria de Paranavaí CREA-PR </v>
      </c>
      <c r="B3" s="172"/>
      <c r="C3" s="172"/>
      <c r="D3" s="172"/>
      <c r="E3" s="172"/>
      <c r="F3" s="172"/>
      <c r="G3" s="172"/>
    </row>
    <row r="4" spans="1:7">
      <c r="A4" s="172" t="str">
        <f>Orçamento!A3</f>
        <v>Endereço: Rua João Batista Machado, nº 960, Paranavaí/PR.</v>
      </c>
      <c r="B4" s="172"/>
      <c r="C4" s="172"/>
      <c r="D4" s="172"/>
      <c r="E4" s="172"/>
      <c r="F4" s="172"/>
      <c r="G4" s="172"/>
    </row>
    <row r="5" spans="1:7">
      <c r="A5" s="171" t="str">
        <f>Orçamento!$A$4</f>
        <v>RAZÃO SOCIAL</v>
      </c>
      <c r="B5" s="171"/>
      <c r="C5" s="171"/>
      <c r="D5" s="171"/>
      <c r="E5" s="171"/>
      <c r="F5" s="171"/>
      <c r="G5" s="171"/>
    </row>
    <row r="6" spans="1:7" ht="15.75" customHeight="1">
      <c r="A6" s="171" t="str">
        <f>Orçamento!$A$5</f>
        <v>CNPJ</v>
      </c>
      <c r="B6" s="171"/>
      <c r="C6" s="171"/>
      <c r="D6" s="171"/>
      <c r="E6" s="171"/>
      <c r="F6" s="171"/>
      <c r="G6" s="171"/>
    </row>
    <row r="7" spans="1:7">
      <c r="A7" s="88"/>
      <c r="B7" s="89"/>
      <c r="C7" s="89"/>
      <c r="D7" s="89"/>
      <c r="E7" s="90" t="s">
        <v>31</v>
      </c>
      <c r="F7" s="91">
        <f>BDI!C20</f>
        <v>0</v>
      </c>
      <c r="G7" s="91"/>
    </row>
    <row r="8" spans="1:7" ht="15" thickBot="1">
      <c r="A8" s="88"/>
      <c r="B8" s="89"/>
      <c r="C8" s="89"/>
      <c r="D8" s="89"/>
      <c r="E8" s="89"/>
      <c r="F8" s="89"/>
      <c r="G8" s="125" t="str">
        <f>Orçamento!M7</f>
        <v>Versão 1.0</v>
      </c>
    </row>
    <row r="9" spans="1:7" ht="15" customHeight="1">
      <c r="A9" s="92"/>
      <c r="B9" s="159" t="s">
        <v>33</v>
      </c>
      <c r="C9" s="168" t="s">
        <v>37</v>
      </c>
      <c r="D9" s="162">
        <v>30</v>
      </c>
      <c r="E9" s="165" t="s">
        <v>34</v>
      </c>
      <c r="F9" s="162">
        <v>60</v>
      </c>
      <c r="G9" s="165" t="s">
        <v>34</v>
      </c>
    </row>
    <row r="10" spans="1:7">
      <c r="A10" s="93" t="s">
        <v>0</v>
      </c>
      <c r="B10" s="160"/>
      <c r="C10" s="169"/>
      <c r="D10" s="163"/>
      <c r="E10" s="166"/>
      <c r="F10" s="163"/>
      <c r="G10" s="166"/>
    </row>
    <row r="11" spans="1:7" ht="15" thickBot="1">
      <c r="A11" s="94"/>
      <c r="B11" s="161"/>
      <c r="C11" s="170"/>
      <c r="D11" s="164"/>
      <c r="E11" s="167"/>
      <c r="F11" s="164"/>
      <c r="G11" s="167"/>
    </row>
    <row r="12" spans="1:7" ht="30" customHeight="1" thickBot="1">
      <c r="A12" s="95" t="str">
        <f>Orçamento!$A$10</f>
        <v>1</v>
      </c>
      <c r="B12" s="96" t="str">
        <f>Orçamento!$B$10</f>
        <v>SERVIÇOS PRELIMINARES</v>
      </c>
      <c r="C12" s="97">
        <f>Orçamento!M10</f>
        <v>0</v>
      </c>
      <c r="D12" s="98">
        <f>E12*C12</f>
        <v>0</v>
      </c>
      <c r="E12" s="99"/>
      <c r="F12" s="98">
        <f>G12*C12</f>
        <v>0</v>
      </c>
      <c r="G12" s="99"/>
    </row>
    <row r="13" spans="1:7" ht="30" customHeight="1" thickBot="1">
      <c r="A13" s="95">
        <f>Orçamento!$A$14</f>
        <v>2</v>
      </c>
      <c r="B13" s="100" t="str">
        <f>Orçamento!$B$14</f>
        <v>DEMOLIÇÕES</v>
      </c>
      <c r="C13" s="97">
        <f>Orçamento!M14</f>
        <v>0</v>
      </c>
      <c r="D13" s="101">
        <f t="shared" ref="D13:D20" si="0">E13*C13</f>
        <v>0</v>
      </c>
      <c r="E13" s="102"/>
      <c r="F13" s="98">
        <f t="shared" ref="F13:F20" si="1">G13*C13</f>
        <v>0</v>
      </c>
      <c r="G13" s="102"/>
    </row>
    <row r="14" spans="1:7" ht="30" customHeight="1" thickBot="1">
      <c r="A14" s="95" t="str">
        <f>Orçamento!$A$33</f>
        <v>3</v>
      </c>
      <c r="B14" s="100" t="str">
        <f>Orçamento!$B$33</f>
        <v>VEDAÇÃO E REVESTIMENTO</v>
      </c>
      <c r="C14" s="97">
        <f>Orçamento!M33</f>
        <v>0</v>
      </c>
      <c r="D14" s="101">
        <f t="shared" si="0"/>
        <v>0</v>
      </c>
      <c r="E14" s="102"/>
      <c r="F14" s="98">
        <f t="shared" si="1"/>
        <v>0</v>
      </c>
      <c r="G14" s="102"/>
    </row>
    <row r="15" spans="1:7" ht="30" customHeight="1" thickBot="1">
      <c r="A15" s="95" t="str">
        <f>Orçamento!$A$46</f>
        <v>4</v>
      </c>
      <c r="B15" s="100" t="str">
        <f>Orçamento!$B$46</f>
        <v>ESQUADRIAS</v>
      </c>
      <c r="C15" s="97">
        <f>Orçamento!M46</f>
        <v>0</v>
      </c>
      <c r="D15" s="101">
        <f t="shared" si="0"/>
        <v>0</v>
      </c>
      <c r="E15" s="102"/>
      <c r="F15" s="98">
        <f t="shared" si="1"/>
        <v>0</v>
      </c>
      <c r="G15" s="102"/>
    </row>
    <row r="16" spans="1:7" ht="30" customHeight="1" thickBot="1">
      <c r="A16" s="95" t="str">
        <f>Orçamento!A60</f>
        <v>5</v>
      </c>
      <c r="B16" s="100" t="str">
        <f>Orçamento!B60</f>
        <v>INSTALAÇÕES ELÉTRICAS</v>
      </c>
      <c r="C16" s="97">
        <f>Orçamento!M60</f>
        <v>0</v>
      </c>
      <c r="D16" s="101">
        <f t="shared" si="0"/>
        <v>0</v>
      </c>
      <c r="E16" s="102"/>
      <c r="F16" s="98">
        <f t="shared" si="1"/>
        <v>0</v>
      </c>
      <c r="G16" s="102"/>
    </row>
    <row r="17" spans="1:7" ht="30" customHeight="1" thickBot="1">
      <c r="A17" s="95" t="str">
        <f>Orçamento!A98</f>
        <v>6</v>
      </c>
      <c r="B17" s="100" t="str">
        <f>Orçamento!B98</f>
        <v>MOBILIÁRIO E DECORAÇÃO</v>
      </c>
      <c r="C17" s="97">
        <f>Orçamento!M98</f>
        <v>0</v>
      </c>
      <c r="D17" s="101">
        <f t="shared" si="0"/>
        <v>0</v>
      </c>
      <c r="E17" s="102"/>
      <c r="F17" s="98">
        <f t="shared" si="1"/>
        <v>0</v>
      </c>
      <c r="G17" s="102"/>
    </row>
    <row r="18" spans="1:7" ht="30" customHeight="1" thickBot="1">
      <c r="A18" s="95">
        <f>Orçamento!A107</f>
        <v>7</v>
      </c>
      <c r="B18" s="100" t="str">
        <f>Orçamento!B107</f>
        <v>PREVENTIVO INCÊNDIO</v>
      </c>
      <c r="C18" s="97">
        <f>Orçamento!M107</f>
        <v>0</v>
      </c>
      <c r="D18" s="101">
        <f t="shared" si="0"/>
        <v>0</v>
      </c>
      <c r="E18" s="102"/>
      <c r="F18" s="98">
        <f t="shared" si="1"/>
        <v>0</v>
      </c>
      <c r="G18" s="102"/>
    </row>
    <row r="19" spans="1:7" ht="30" customHeight="1" thickBot="1">
      <c r="A19" s="95">
        <f>Orçamento!A109</f>
        <v>8</v>
      </c>
      <c r="B19" s="100" t="str">
        <f>Orçamento!B109</f>
        <v>SERVIÇOS COMPLEMENTARES</v>
      </c>
      <c r="C19" s="97">
        <f>Orçamento!M109</f>
        <v>0</v>
      </c>
      <c r="D19" s="101">
        <f t="shared" si="0"/>
        <v>0</v>
      </c>
      <c r="E19" s="102"/>
      <c r="F19" s="98">
        <f t="shared" si="1"/>
        <v>0</v>
      </c>
      <c r="G19" s="102"/>
    </row>
    <row r="20" spans="1:7" ht="30" customHeight="1" thickBot="1">
      <c r="A20" s="95">
        <f>Orçamento!$A$111</f>
        <v>9</v>
      </c>
      <c r="B20" s="100" t="str">
        <f>Orçamento!$B$111</f>
        <v>Projeto "AS BUILT" - COMO CONSTRUÍDO</v>
      </c>
      <c r="C20" s="97">
        <f>Orçamento!M111</f>
        <v>0</v>
      </c>
      <c r="D20" s="103">
        <f t="shared" si="0"/>
        <v>0</v>
      </c>
      <c r="E20" s="102"/>
      <c r="F20" s="98">
        <f t="shared" si="1"/>
        <v>0</v>
      </c>
      <c r="G20" s="102"/>
    </row>
    <row r="21" spans="1:7">
      <c r="A21" s="173" t="s">
        <v>36</v>
      </c>
      <c r="B21" s="173"/>
      <c r="C21" s="104" t="e">
        <f>C22/SUM(C12:C20)</f>
        <v>#DIV/0!</v>
      </c>
      <c r="D21" s="105">
        <f>SUM(D12:D20)</f>
        <v>0</v>
      </c>
      <c r="E21" s="106" t="e">
        <f>ROUND(D21/C22,3)</f>
        <v>#DIV/0!</v>
      </c>
      <c r="F21" s="105">
        <f>SUM(F12:F20)</f>
        <v>0</v>
      </c>
      <c r="G21" s="106" t="e">
        <f>ROUND(F21/C22,3)</f>
        <v>#DIV/0!</v>
      </c>
    </row>
    <row r="22" spans="1:7">
      <c r="A22" s="174" t="s">
        <v>35</v>
      </c>
      <c r="B22" s="174"/>
      <c r="C22" s="107">
        <f>SUM(C12:C20)</f>
        <v>0</v>
      </c>
      <c r="D22" s="108">
        <f>D21</f>
        <v>0</v>
      </c>
      <c r="E22" s="109" t="e">
        <f>E21</f>
        <v>#DIV/0!</v>
      </c>
      <c r="F22" s="108">
        <f>F21+D22</f>
        <v>0</v>
      </c>
      <c r="G22" s="109" t="e">
        <f>G21+E22</f>
        <v>#DIV/0!</v>
      </c>
    </row>
    <row r="23" spans="1:7">
      <c r="A23" s="110"/>
      <c r="B23" s="110"/>
      <c r="C23" s="110"/>
      <c r="D23" s="110"/>
      <c r="E23" s="110"/>
      <c r="F23" s="110"/>
      <c r="G23" s="110"/>
    </row>
    <row r="24" spans="1:7">
      <c r="A24" s="110"/>
      <c r="B24" s="110"/>
      <c r="C24" s="110"/>
      <c r="D24" s="110"/>
      <c r="E24" s="110"/>
      <c r="F24" s="110"/>
      <c r="G24" s="110"/>
    </row>
    <row r="25" spans="1:7">
      <c r="A25" s="110"/>
      <c r="B25" s="110"/>
      <c r="C25" s="110"/>
      <c r="D25" s="110"/>
      <c r="E25" s="110"/>
      <c r="F25" s="110"/>
      <c r="G25" s="110"/>
    </row>
    <row r="26" spans="1:7">
      <c r="A26" s="176" t="str">
        <f>Orçamento!$A$117</f>
        <v>Data</v>
      </c>
      <c r="B26" s="176"/>
      <c r="C26" s="176" t="str">
        <f>Orçamento!D117</f>
        <v>Nome do representante legal</v>
      </c>
      <c r="D26" s="176"/>
      <c r="E26" s="175" t="str">
        <f>Orçamento!I117</f>
        <v>Nome do responsável técnico</v>
      </c>
      <c r="F26" s="175"/>
      <c r="G26" s="175"/>
    </row>
    <row r="27" spans="1:7">
      <c r="A27" s="110"/>
      <c r="B27" s="110"/>
      <c r="C27" s="110"/>
      <c r="D27" s="110"/>
      <c r="E27" s="175" t="str">
        <f>Orçamento!I118</f>
        <v>número registro profissional</v>
      </c>
      <c r="F27" s="175"/>
      <c r="G27" s="175"/>
    </row>
    <row r="28" spans="1:7">
      <c r="A28" s="110"/>
      <c r="B28" s="110"/>
      <c r="C28" s="110"/>
      <c r="D28" s="110"/>
      <c r="E28" s="110"/>
      <c r="F28" s="110"/>
      <c r="G28" s="110"/>
    </row>
    <row r="29" spans="1:7" s="11" customFormat="1"/>
    <row r="30" spans="1:7" s="11" customFormat="1"/>
    <row r="31" spans="1:7" s="11" customFormat="1"/>
    <row r="32" spans="1:7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  <row r="359" s="11" customFormat="1"/>
    <row r="360" s="11" customFormat="1"/>
    <row r="361" s="11" customFormat="1"/>
    <row r="362" s="11" customFormat="1"/>
    <row r="363" s="11" customFormat="1"/>
    <row r="364" s="11" customFormat="1"/>
    <row r="365" s="11" customFormat="1"/>
    <row r="366" s="11" customFormat="1"/>
    <row r="367" s="11" customFormat="1"/>
    <row r="368" s="11" customFormat="1"/>
    <row r="369" s="11" customFormat="1"/>
    <row r="370" s="11" customFormat="1"/>
    <row r="371" s="11" customFormat="1"/>
    <row r="372" s="11" customFormat="1"/>
    <row r="373" s="11" customFormat="1"/>
    <row r="374" s="11" customFormat="1"/>
    <row r="375" s="11" customFormat="1"/>
    <row r="376" s="11" customFormat="1"/>
    <row r="377" s="11" customFormat="1"/>
    <row r="378" s="11" customFormat="1"/>
    <row r="379" s="11" customFormat="1"/>
    <row r="380" s="11" customFormat="1"/>
    <row r="381" s="11" customFormat="1"/>
    <row r="382" s="11" customFormat="1"/>
    <row r="383" s="11" customFormat="1"/>
    <row r="384" s="11" customFormat="1"/>
    <row r="385" s="11" customFormat="1"/>
    <row r="386" s="11" customFormat="1"/>
    <row r="387" s="11" customFormat="1"/>
    <row r="388" s="11" customFormat="1"/>
    <row r="389" s="11" customFormat="1"/>
    <row r="390" s="11" customFormat="1"/>
    <row r="391" s="11" customFormat="1"/>
    <row r="392" s="11" customFormat="1"/>
    <row r="393" s="11" customFormat="1"/>
    <row r="394" s="11" customFormat="1"/>
    <row r="395" s="11" customFormat="1"/>
    <row r="396" s="11" customFormat="1"/>
    <row r="397" s="11" customFormat="1"/>
    <row r="398" s="11" customFormat="1"/>
    <row r="399" s="11" customFormat="1"/>
    <row r="400" s="11" customFormat="1"/>
    <row r="401" s="11" customFormat="1"/>
    <row r="402" s="11" customFormat="1"/>
    <row r="403" s="11" customFormat="1"/>
    <row r="404" s="11" customFormat="1"/>
    <row r="405" s="11" customFormat="1"/>
    <row r="406" s="11" customFormat="1"/>
    <row r="407" s="11" customFormat="1"/>
    <row r="408" s="11" customFormat="1"/>
    <row r="409" s="11" customFormat="1"/>
    <row r="410" s="11" customFormat="1"/>
    <row r="411" s="11" customFormat="1"/>
    <row r="412" s="11" customFormat="1"/>
    <row r="413" s="11" customFormat="1"/>
    <row r="414" s="11" customFormat="1"/>
    <row r="415" s="11" customFormat="1"/>
    <row r="416" s="11" customFormat="1"/>
    <row r="417" s="11" customFormat="1"/>
    <row r="418" s="11" customFormat="1"/>
    <row r="419" s="11" customFormat="1"/>
    <row r="420" s="11" customFormat="1"/>
    <row r="421" s="11" customFormat="1"/>
    <row r="422" s="11" customFormat="1"/>
    <row r="423" s="11" customFormat="1"/>
    <row r="424" s="11" customFormat="1"/>
    <row r="425" s="11" customFormat="1"/>
    <row r="426" s="11" customFormat="1"/>
    <row r="427" s="11" customFormat="1"/>
    <row r="428" s="11" customFormat="1"/>
    <row r="429" s="11" customFormat="1"/>
    <row r="430" s="11" customFormat="1"/>
    <row r="431" s="11" customFormat="1"/>
    <row r="432" s="11" customFormat="1"/>
    <row r="433" s="11" customFormat="1"/>
    <row r="434" s="11" customFormat="1"/>
    <row r="435" s="11" customFormat="1"/>
    <row r="436" s="11" customFormat="1"/>
    <row r="437" s="11" customFormat="1"/>
    <row r="438" s="11" customFormat="1"/>
    <row r="439" s="11" customFormat="1"/>
    <row r="440" s="11" customFormat="1"/>
    <row r="441" s="11" customFormat="1"/>
    <row r="442" s="11" customFormat="1"/>
    <row r="443" s="11" customFormat="1"/>
    <row r="444" s="11" customFormat="1"/>
    <row r="445" s="11" customFormat="1"/>
    <row r="446" s="11" customFormat="1"/>
    <row r="447" s="11" customFormat="1"/>
    <row r="448" s="11" customFormat="1"/>
    <row r="449" s="11" customFormat="1"/>
    <row r="450" s="11" customFormat="1"/>
    <row r="451" s="11" customFormat="1"/>
    <row r="452" s="11" customFormat="1"/>
    <row r="453" s="11" customFormat="1"/>
    <row r="454" s="11" customFormat="1"/>
    <row r="455" s="11" customFormat="1"/>
    <row r="456" s="11" customFormat="1"/>
    <row r="457" s="11" customFormat="1"/>
    <row r="458" s="11" customFormat="1"/>
    <row r="459" s="11" customFormat="1"/>
    <row r="460" s="11" customFormat="1"/>
    <row r="461" s="11" customFormat="1"/>
    <row r="462" s="11" customFormat="1"/>
    <row r="463" s="11" customFormat="1"/>
    <row r="464" s="11" customFormat="1"/>
    <row r="465" s="11" customFormat="1"/>
    <row r="466" s="11" customFormat="1"/>
    <row r="467" s="11" customFormat="1"/>
    <row r="468" s="11" customFormat="1"/>
    <row r="469" s="11" customFormat="1"/>
    <row r="470" s="11" customFormat="1"/>
    <row r="471" s="11" customFormat="1"/>
    <row r="472" s="11" customFormat="1"/>
    <row r="473" s="11" customFormat="1"/>
    <row r="474" s="11" customFormat="1"/>
    <row r="475" s="11" customFormat="1"/>
    <row r="476" s="11" customFormat="1"/>
    <row r="477" s="11" customFormat="1"/>
    <row r="478" s="11" customFormat="1"/>
    <row r="479" s="11" customFormat="1"/>
    <row r="480" s="11" customFormat="1"/>
    <row r="481" s="11" customFormat="1"/>
    <row r="482" s="11" customFormat="1"/>
    <row r="483" s="11" customFormat="1"/>
    <row r="484" s="11" customFormat="1"/>
    <row r="485" s="11" customFormat="1"/>
    <row r="486" s="11" customFormat="1"/>
    <row r="487" s="11" customFormat="1"/>
    <row r="488" s="11" customFormat="1"/>
    <row r="489" s="11" customFormat="1"/>
    <row r="490" s="11" customFormat="1"/>
    <row r="491" s="11" customFormat="1"/>
    <row r="492" s="11" customFormat="1"/>
    <row r="493" s="11" customFormat="1"/>
    <row r="494" s="11" customFormat="1"/>
    <row r="495" s="11" customFormat="1"/>
    <row r="496" s="11" customFormat="1"/>
    <row r="497" s="11" customFormat="1"/>
    <row r="498" s="11" customFormat="1"/>
    <row r="499" s="11" customFormat="1"/>
    <row r="500" s="11" customFormat="1"/>
    <row r="501" s="11" customFormat="1"/>
    <row r="502" s="11" customFormat="1"/>
    <row r="503" s="11" customFormat="1"/>
    <row r="504" s="11" customFormat="1"/>
    <row r="505" s="11" customFormat="1"/>
    <row r="506" s="11" customFormat="1"/>
    <row r="507" s="11" customFormat="1"/>
    <row r="508" s="11" customFormat="1"/>
    <row r="509" s="11" customFormat="1"/>
    <row r="510" s="11" customFormat="1"/>
    <row r="511" s="11" customFormat="1"/>
    <row r="512" s="11" customFormat="1"/>
    <row r="513" s="11" customFormat="1"/>
    <row r="514" s="11" customFormat="1"/>
    <row r="515" s="11" customFormat="1"/>
    <row r="516" s="11" customFormat="1"/>
    <row r="517" s="11" customFormat="1"/>
    <row r="518" s="11" customFormat="1"/>
    <row r="519" s="11" customFormat="1"/>
    <row r="520" s="11" customFormat="1"/>
    <row r="521" s="11" customFormat="1"/>
    <row r="522" s="11" customFormat="1"/>
    <row r="523" s="11" customFormat="1"/>
    <row r="524" s="11" customFormat="1"/>
    <row r="525" s="11" customFormat="1"/>
    <row r="526" s="11" customFormat="1"/>
    <row r="527" s="11" customFormat="1"/>
    <row r="528" s="11" customFormat="1"/>
    <row r="529" s="11" customFormat="1"/>
    <row r="530" s="11" customFormat="1"/>
    <row r="531" s="11" customFormat="1"/>
    <row r="532" s="11" customFormat="1"/>
    <row r="533" s="11" customFormat="1"/>
    <row r="534" s="11" customFormat="1"/>
    <row r="535" s="11" customFormat="1"/>
    <row r="536" s="11" customFormat="1"/>
    <row r="537" s="11" customFormat="1"/>
    <row r="538" s="11" customFormat="1"/>
    <row r="539" s="11" customFormat="1"/>
    <row r="540" s="11" customFormat="1"/>
    <row r="541" s="11" customFormat="1"/>
    <row r="542" s="11" customFormat="1"/>
    <row r="543" s="11" customFormat="1"/>
    <row r="544" s="11" customFormat="1"/>
    <row r="545" s="11" customFormat="1"/>
    <row r="546" s="11" customFormat="1"/>
    <row r="547" s="11" customFormat="1"/>
    <row r="548" s="11" customFormat="1"/>
    <row r="549" s="11" customFormat="1"/>
    <row r="550" s="11" customFormat="1"/>
    <row r="551" s="11" customFormat="1"/>
    <row r="552" s="11" customFormat="1"/>
    <row r="553" s="11" customFormat="1"/>
    <row r="554" s="11" customFormat="1"/>
    <row r="555" s="11" customFormat="1"/>
  </sheetData>
  <sheetProtection algorithmName="SHA-512" hashValue="LymtDcK//tC1AkD9BLHBTMGiZ7mF59JnRCigCvOO/YUmrmRhXNJ+O4TMQAGZnIVNHRSaomkOAr8jFFXm3Hp7nQ==" saltValue="v7EpazVXOj61F7IS70HK9g==" spinCount="100000" sheet="1" objects="1" scenarios="1"/>
  <mergeCells count="18">
    <mergeCell ref="A21:B21"/>
    <mergeCell ref="A22:B22"/>
    <mergeCell ref="E26:G26"/>
    <mergeCell ref="E27:G27"/>
    <mergeCell ref="A26:B26"/>
    <mergeCell ref="C26:D26"/>
    <mergeCell ref="A1:G1"/>
    <mergeCell ref="A2:G2"/>
    <mergeCell ref="B9:B11"/>
    <mergeCell ref="D9:D11"/>
    <mergeCell ref="E9:E11"/>
    <mergeCell ref="C9:C11"/>
    <mergeCell ref="A5:G5"/>
    <mergeCell ref="A6:G6"/>
    <mergeCell ref="A3:G3"/>
    <mergeCell ref="A4:G4"/>
    <mergeCell ref="F9:F11"/>
    <mergeCell ref="G9:G11"/>
  </mergeCells>
  <printOptions horizontalCentered="1"/>
  <pageMargins left="0" right="0" top="0.19685039370078741" bottom="0.19685039370078741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389"/>
  <sheetViews>
    <sheetView workbookViewId="0">
      <selection activeCell="C10" sqref="C10"/>
    </sheetView>
  </sheetViews>
  <sheetFormatPr defaultRowHeight="14.5"/>
  <cols>
    <col min="1" max="1" width="21.81640625" customWidth="1"/>
    <col min="2" max="2" width="53.1796875" customWidth="1"/>
    <col min="3" max="3" width="26.26953125" bestFit="1" customWidth="1"/>
    <col min="4" max="4" width="10" style="11" bestFit="1" customWidth="1"/>
    <col min="5" max="5" width="6" style="11" bestFit="1" customWidth="1"/>
    <col min="6" max="7" width="9.1796875" style="11"/>
    <col min="8" max="8" width="38.7265625" style="11" customWidth="1"/>
    <col min="9" max="9" width="9.1796875" style="11" customWidth="1"/>
    <col min="10" max="76" width="9.1796875" style="11"/>
  </cols>
  <sheetData>
    <row r="1" spans="1:4">
      <c r="A1" s="181" t="s">
        <v>49</v>
      </c>
      <c r="B1" s="181"/>
      <c r="C1" s="181"/>
      <c r="D1" s="10"/>
    </row>
    <row r="2" spans="1:4">
      <c r="A2" s="9"/>
      <c r="B2" s="9"/>
      <c r="C2" s="9"/>
      <c r="D2" s="10"/>
    </row>
    <row r="3" spans="1:4">
      <c r="A3" s="182" t="str">
        <f>Orçamento!A2</f>
        <v xml:space="preserve">Local: Inspetoria de Paranavaí CREA-PR </v>
      </c>
      <c r="B3" s="182"/>
      <c r="C3" s="182"/>
      <c r="D3" s="10"/>
    </row>
    <row r="4" spans="1:4">
      <c r="A4" s="182" t="str">
        <f>Orçamento!A3</f>
        <v>Endereço: Rua João Batista Machado, nº 960, Paranavaí/PR.</v>
      </c>
      <c r="B4" s="182"/>
      <c r="C4" s="182"/>
      <c r="D4" s="10"/>
    </row>
    <row r="5" spans="1:4">
      <c r="A5" s="179" t="str">
        <f>Orçamento!A4</f>
        <v>RAZÃO SOCIAL</v>
      </c>
      <c r="B5" s="179"/>
      <c r="C5" s="179"/>
      <c r="D5" s="10"/>
    </row>
    <row r="6" spans="1:4">
      <c r="A6" s="179" t="str">
        <f>Orçamento!A5</f>
        <v>CNPJ</v>
      </c>
      <c r="B6" s="179"/>
      <c r="C6" s="179"/>
      <c r="D6" s="10"/>
    </row>
    <row r="7" spans="1:4">
      <c r="A7" s="12"/>
      <c r="B7" s="12"/>
      <c r="C7" s="87" t="str">
        <f>Orçamento!M7</f>
        <v>Versão 1.0</v>
      </c>
    </row>
    <row r="8" spans="1:4" ht="15" customHeight="1">
      <c r="A8" s="180" t="s">
        <v>0</v>
      </c>
      <c r="B8" s="180" t="s">
        <v>50</v>
      </c>
      <c r="C8" s="180" t="s">
        <v>51</v>
      </c>
    </row>
    <row r="9" spans="1:4">
      <c r="A9" s="180"/>
      <c r="B9" s="180"/>
      <c r="C9" s="180"/>
    </row>
    <row r="10" spans="1:4">
      <c r="A10" s="13">
        <v>1</v>
      </c>
      <c r="B10" s="14" t="s">
        <v>62</v>
      </c>
      <c r="C10" s="8"/>
    </row>
    <row r="11" spans="1:4">
      <c r="A11" s="15">
        <v>2</v>
      </c>
      <c r="B11" s="16" t="s">
        <v>52</v>
      </c>
      <c r="C11" s="8"/>
    </row>
    <row r="12" spans="1:4">
      <c r="A12" s="15">
        <v>3</v>
      </c>
      <c r="B12" s="16" t="s">
        <v>53</v>
      </c>
      <c r="C12" s="8"/>
    </row>
    <row r="13" spans="1:4">
      <c r="A13" s="15">
        <v>4</v>
      </c>
      <c r="B13" s="16" t="s">
        <v>54</v>
      </c>
      <c r="C13" s="8"/>
    </row>
    <row r="14" spans="1:4">
      <c r="A14" s="15">
        <v>5</v>
      </c>
      <c r="B14" s="16" t="s">
        <v>55</v>
      </c>
      <c r="C14" s="8"/>
    </row>
    <row r="15" spans="1:4">
      <c r="A15" s="15">
        <v>6</v>
      </c>
      <c r="B15" s="16" t="s">
        <v>56</v>
      </c>
      <c r="C15" s="8"/>
    </row>
    <row r="16" spans="1:4">
      <c r="A16" s="17" t="s">
        <v>28</v>
      </c>
      <c r="B16" s="18" t="s">
        <v>57</v>
      </c>
      <c r="C16" s="8"/>
    </row>
    <row r="17" spans="1:3">
      <c r="A17" s="17" t="s">
        <v>29</v>
      </c>
      <c r="B17" s="18" t="s">
        <v>58</v>
      </c>
      <c r="C17" s="8"/>
    </row>
    <row r="18" spans="1:3">
      <c r="A18" s="17" t="s">
        <v>45</v>
      </c>
      <c r="B18" s="18" t="s">
        <v>59</v>
      </c>
      <c r="C18" s="8"/>
    </row>
    <row r="19" spans="1:3">
      <c r="A19" s="17" t="s">
        <v>46</v>
      </c>
      <c r="B19" s="18" t="s">
        <v>60</v>
      </c>
      <c r="C19" s="8"/>
    </row>
    <row r="20" spans="1:3" ht="77.25" customHeight="1">
      <c r="A20" s="19" t="s">
        <v>61</v>
      </c>
      <c r="B20" s="8"/>
      <c r="C20" s="8"/>
    </row>
    <row r="21" spans="1:3">
      <c r="A21" s="12"/>
      <c r="B21" s="12"/>
      <c r="C21" s="12"/>
    </row>
    <row r="22" spans="1:3">
      <c r="A22" s="178" t="str">
        <f>Orçamento!A117</f>
        <v>Data</v>
      </c>
      <c r="B22" s="178"/>
      <c r="C22" s="178"/>
    </row>
    <row r="23" spans="1:3">
      <c r="A23" s="111"/>
      <c r="B23" s="111"/>
      <c r="C23" s="111"/>
    </row>
    <row r="24" spans="1:3">
      <c r="A24" s="111"/>
      <c r="B24" s="111"/>
      <c r="C24" s="111"/>
    </row>
    <row r="25" spans="1:3">
      <c r="A25" s="178" t="str">
        <f>Orçamento!D117</f>
        <v>Nome do representante legal</v>
      </c>
      <c r="B25" s="178"/>
      <c r="C25" s="178"/>
    </row>
    <row r="26" spans="1:3">
      <c r="A26" s="12"/>
      <c r="B26" s="12"/>
      <c r="C26" s="12"/>
    </row>
    <row r="27" spans="1:3">
      <c r="A27" s="12"/>
      <c r="B27" s="12"/>
      <c r="C27" s="12"/>
    </row>
    <row r="28" spans="1:3">
      <c r="A28" s="177" t="str">
        <f>Orçamento!I117</f>
        <v>Nome do responsável técnico</v>
      </c>
      <c r="B28" s="178"/>
      <c r="C28" s="178"/>
    </row>
    <row r="29" spans="1:3">
      <c r="A29" s="177" t="str">
        <f>Orçamento!I118</f>
        <v>número registro profissional</v>
      </c>
      <c r="B29" s="178"/>
      <c r="C29" s="178"/>
    </row>
    <row r="30" spans="1:3">
      <c r="A30" s="12"/>
      <c r="B30" s="12"/>
      <c r="C30" s="12"/>
    </row>
    <row r="31" spans="1:3" s="11" customFormat="1"/>
    <row r="32" spans="1:3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  <row r="359" s="11" customFormat="1"/>
    <row r="360" s="11" customFormat="1"/>
    <row r="361" s="11" customFormat="1"/>
    <row r="362" s="11" customFormat="1"/>
    <row r="363" s="11" customFormat="1"/>
    <row r="364" s="11" customFormat="1"/>
    <row r="365" s="11" customFormat="1"/>
    <row r="366" s="11" customFormat="1"/>
    <row r="367" s="11" customFormat="1"/>
    <row r="368" s="11" customFormat="1"/>
    <row r="369" s="11" customFormat="1"/>
    <row r="370" s="11" customFormat="1"/>
    <row r="371" s="11" customFormat="1"/>
    <row r="372" s="11" customFormat="1"/>
    <row r="373" s="11" customFormat="1"/>
    <row r="374" s="11" customFormat="1"/>
    <row r="375" s="11" customFormat="1"/>
    <row r="376" s="11" customFormat="1"/>
    <row r="377" s="11" customFormat="1"/>
    <row r="378" s="11" customFormat="1"/>
    <row r="379" s="11" customFormat="1"/>
    <row r="380" s="11" customFormat="1"/>
    <row r="381" s="11" customFormat="1"/>
    <row r="382" s="11" customFormat="1"/>
    <row r="383" s="11" customFormat="1"/>
    <row r="384" s="11" customFormat="1"/>
    <row r="385" s="11" customFormat="1"/>
    <row r="386" s="11" customFormat="1"/>
    <row r="387" s="11" customFormat="1"/>
    <row r="388" s="11" customFormat="1"/>
    <row r="389" s="11" customFormat="1"/>
  </sheetData>
  <sheetProtection algorithmName="SHA-512" hashValue="9ruJKBs9chpf5UPyGopVD8uRKey8E7tA/WfAicDAS9XHRq08TMd257uEojf2qAtFL4v6Xb7jHOeq5Rcm2K1EIw==" saltValue="90f7bObpzdnoPb/+AT/lrg==" spinCount="100000" sheet="1" objects="1" scenarios="1"/>
  <mergeCells count="12">
    <mergeCell ref="A1:C1"/>
    <mergeCell ref="A3:C3"/>
    <mergeCell ref="A4:C4"/>
    <mergeCell ref="A22:C22"/>
    <mergeCell ref="A28:C28"/>
    <mergeCell ref="A29:C29"/>
    <mergeCell ref="A5:C5"/>
    <mergeCell ref="A6:C6"/>
    <mergeCell ref="A8:A9"/>
    <mergeCell ref="B8:B9"/>
    <mergeCell ref="C8:C9"/>
    <mergeCell ref="A25:C2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Cronograma</vt:lpstr>
      <vt:lpstr>BDI</vt:lpstr>
      <vt:lpstr>BDI!Area_de_impressao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Luis Marangoni</dc:creator>
  <cp:lastModifiedBy>Sandro Luis Marangoni</cp:lastModifiedBy>
  <cp:lastPrinted>2024-11-07T17:56:38Z</cp:lastPrinted>
  <dcterms:created xsi:type="dcterms:W3CDTF">2015-12-10T12:19:09Z</dcterms:created>
  <dcterms:modified xsi:type="dcterms:W3CDTF">2024-11-07T17:56:55Z</dcterms:modified>
</cp:coreProperties>
</file>